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2/Q2/Announcement/"/>
    </mc:Choice>
  </mc:AlternateContent>
  <xr:revisionPtr revIDLastSave="103" documentId="14_{BBCB7757-D1BB-4A66-96A6-DD5ADAABAF14}" xr6:coauthVersionLast="47" xr6:coauthVersionMax="47" xr10:uidLastSave="{53F39DF1-384D-4B2D-B3F4-21A13A7B79F0}"/>
  <bookViews>
    <workbookView xWindow="-120" yWindow="-120" windowWidth="51840" windowHeight="21240" xr2:uid="{00000000-000D-0000-FFFF-FFFF00000000}"/>
  </bookViews>
  <sheets>
    <sheet name="Telenor Q222" sheetId="14" r:id="rId1"/>
    <sheet name="Telenor Q122" sheetId="13" r:id="rId2"/>
    <sheet name="Telenor Q421" sheetId="12" r:id="rId3"/>
    <sheet name="Telenor Q321" sheetId="11" r:id="rId4"/>
    <sheet name="Telenor Q221" sheetId="10" r:id="rId5"/>
    <sheet name="Telenor Q121 incl. Myanmar" sheetId="9" r:id="rId6"/>
    <sheet name="Telenor Q420 incl. Myanmar" sheetId="8" r:id="rId7"/>
    <sheet name=" Telenor Q320 incl. Myanmar" sheetId="7" r:id="rId8"/>
    <sheet name=" Telenor Q220 incl. Myanmar " sheetId="6" r:id="rId9"/>
    <sheet name="Telenor Q120 incl. Myanmar" sheetId="5" r:id="rId10"/>
    <sheet name="Telenor Q419 pre IFRS 16" sheetId="4" r:id="rId11"/>
    <sheet name="Telenor Q319 pre IFRS 16" sheetId="3" r:id="rId12"/>
    <sheet name=" Telenor Q219 pre IFRS 16" sheetId="2" r:id="rId13"/>
    <sheet name="Telenor Q119 pre IFRS 16" sheetId="1" r:id="rId14"/>
  </sheets>
  <definedNames>
    <definedName name="_xlnm.Print_Area" localSheetId="12">' Telenor Q219 pre IFRS 16'!$A$1:$L$27</definedName>
    <definedName name="_xlnm.Print_Area" localSheetId="8">' Telenor Q220 incl. Myanmar '!$A$1:$L$27</definedName>
    <definedName name="_xlnm.Print_Area" localSheetId="7">' Telenor Q320 incl. Myanmar'!$A$1:$L$27</definedName>
    <definedName name="_xlnm.Print_Area" localSheetId="13">'Telenor Q119 pre IFRS 16'!$A$1:$L$27</definedName>
    <definedName name="_xlnm.Print_Area" localSheetId="9">'Telenor Q120 incl. Myanmar'!$A$1:$L$27</definedName>
    <definedName name="_xlnm.Print_Area" localSheetId="5">'Telenor Q121 incl. Myanmar'!$A$1:$L$27</definedName>
    <definedName name="_xlnm.Print_Area" localSheetId="1">'Telenor Q122'!$A$1:$L$27</definedName>
    <definedName name="_xlnm.Print_Area" localSheetId="4">'Telenor Q221'!$A$1:$L$27</definedName>
    <definedName name="_xlnm.Print_Area" localSheetId="0">'Telenor Q222'!$A$1:$L$27</definedName>
    <definedName name="_xlnm.Print_Area" localSheetId="11">'Telenor Q319 pre IFRS 16'!$A$1:$L$27</definedName>
    <definedName name="_xlnm.Print_Area" localSheetId="3">'Telenor Q321'!$A$1:$L$27</definedName>
    <definedName name="_xlnm.Print_Area" localSheetId="10">'Telenor Q419 pre IFRS 16'!$A$1:$L$27</definedName>
    <definedName name="_xlnm.Print_Area" localSheetId="6">'Telenor Q420 incl. Myanmar'!$A$1:$L$27</definedName>
    <definedName name="_xlnm.Print_Area" localSheetId="2">'Telenor Q421'!$A$1:$L$27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4" l="1"/>
  <c r="F16" i="14"/>
  <c r="F14" i="14"/>
  <c r="E14" i="14"/>
  <c r="F13" i="14"/>
  <c r="E13" i="14"/>
  <c r="F9" i="14"/>
  <c r="F12" i="14" s="1"/>
  <c r="F15" i="14" s="1"/>
  <c r="F17" i="14" s="1"/>
  <c r="E9" i="14"/>
  <c r="E12" i="14" s="1"/>
  <c r="E15" i="14" s="1"/>
  <c r="E5" i="14"/>
  <c r="F5" i="14"/>
  <c r="E15" i="13"/>
  <c r="E14" i="13"/>
  <c r="E9" i="13"/>
  <c r="E16" i="14" l="1"/>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F15" i="13" l="1"/>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sharedStrings.xml><?xml version="1.0" encoding="utf-8"?>
<sst xmlns="http://schemas.openxmlformats.org/spreadsheetml/2006/main" count="423" uniqueCount="116">
  <si>
    <t xml:space="preserve">Telenor Q321 reconciliation </t>
  </si>
  <si>
    <t>(NOK million)</t>
  </si>
  <si>
    <t>Q321</t>
  </si>
  <si>
    <t>Q320</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</si>
  <si>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</si>
  <si>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</si>
  <si>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</si>
  <si>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</si>
  <si>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</si>
  <si>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</si>
  <si>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</si>
  <si>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</si>
  <si>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</si>
  <si>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</si>
  <si>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</si>
  <si>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</si>
  <si>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</si>
  <si>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</si>
  <si>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2021</t>
  </si>
  <si>
    <t xml:space="preserve">           Subs. &amp; traffic revenues</t>
  </si>
  <si>
    <t>0-1%</t>
  </si>
  <si>
    <t xml:space="preserve"> </t>
  </si>
  <si>
    <t xml:space="preserve">           EBITDA* </t>
  </si>
  <si>
    <t>0-2%</t>
  </si>
  <si>
    <t xml:space="preserve">           Capex*/ sales</t>
  </si>
  <si>
    <t>15-16%</t>
  </si>
  <si>
    <t xml:space="preserve">   *)  EBITDA before other items and capex excl licence fees</t>
  </si>
  <si>
    <t xml:space="preserve">Telenor Q221 reconciliation </t>
  </si>
  <si>
    <t>Q221</t>
  </si>
  <si>
    <t>Q220</t>
  </si>
  <si>
    <t xml:space="preserve">Telenor Q121 reconciliation </t>
  </si>
  <si>
    <t>Q121</t>
  </si>
  <si>
    <t>Q120</t>
  </si>
  <si>
    <t>Outlook for 2021 excluding Myanmar</t>
  </si>
  <si>
    <t>Around 2020 level</t>
  </si>
  <si>
    <t xml:space="preserve">Telenor Q420 reconciliation </t>
  </si>
  <si>
    <t>Q420</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</si>
  <si>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</si>
  <si>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</si>
  <si>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</si>
  <si>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</si>
  <si>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</si>
  <si>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</si>
  <si>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</si>
  <si>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</si>
  <si>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</si>
  <si>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</si>
  <si>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</si>
  <si>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</si>
  <si>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</si>
  <si>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</si>
  <si>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</si>
  <si>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</si>
  <si>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</si>
  <si>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</si>
  <si>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</si>
  <si>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</si>
  <si>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</si>
  <si>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</si>
  <si>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</si>
  <si>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</si>
  <si>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</si>
  <si>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</si>
  <si>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</si>
  <si>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</si>
  <si>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</si>
  <si>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</si>
  <si>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</si>
  <si>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</si>
  <si>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</si>
  <si>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</si>
  <si>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</si>
  <si>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</si>
  <si>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</si>
  <si>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</si>
  <si>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</si>
  <si>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</si>
  <si>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</si>
  <si>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</si>
  <si>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</si>
  <si>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</si>
  <si>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</si>
  <si>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</si>
  <si>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</si>
  <si>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</si>
  <si>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</si>
  <si>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</si>
  <si>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</si>
  <si>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</si>
  <si>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</si>
  <si>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</si>
  <si>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</si>
  <si>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</si>
  <si>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</si>
  <si>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</si>
  <si>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</si>
  <si>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</si>
  <si>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</si>
  <si>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</si>
  <si>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</si>
  <si>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Outlook for 2022</t>
  </si>
  <si>
    <t>Low single digit growth</t>
  </si>
  <si>
    <t>Around 2021 level or slightly higher</t>
  </si>
  <si>
    <t>16-17%</t>
  </si>
  <si>
    <t>EBITDA**</t>
  </si>
  <si>
    <t>Capex**/ sales</t>
  </si>
  <si>
    <t>Organic service revenues*</t>
  </si>
  <si>
    <t xml:space="preserve">   **)  EBITDA before other items and capex excl licence fees</t>
  </si>
  <si>
    <t xml:space="preserve">Telenor Q421 reconciliation </t>
  </si>
  <si>
    <t>Q421</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</si>
  <si>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</si>
  <si>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Telenor Q122 reconciliation </t>
  </si>
  <si>
    <t>Q122</t>
  </si>
  <si>
    <t>Around 2021 level</t>
  </si>
  <si>
    <t xml:space="preserve">Telenor Q222 reconciliation </t>
  </si>
  <si>
    <t>Q222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</si>
</sst>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
  </numFmts>
  <fonts count="19"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74">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5" fontId="0" fillId="0" borderId="0" xfId="1" applyNumberFormat="1" applyFont="1"/>
    <xf numFmtId="3" fontId="1" fillId="0" borderId="0" xfId="2" applyNumberFormat="1"/>
    <xf numFmtId="165"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6"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6"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6"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6" fontId="10" fillId="0" borderId="4" xfId="2" applyNumberFormat="1" applyFont="1" applyBorder="1" applyAlignment="1">
      <alignment horizontal="left"/>
    </xf>
    <xf numFmtId="166" fontId="11" fillId="0" borderId="0" xfId="2" applyNumberFormat="1" applyFont="1"/>
    <xf numFmtId="166"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6" fontId="1" fillId="0" borderId="0" xfId="2" applyNumberFormat="1" applyAlignment="1">
      <alignment horizontal="left"/>
    </xf>
    <xf numFmtId="165" fontId="1" fillId="0" borderId="0" xfId="2" applyNumberFormat="1"/>
    <xf numFmtId="0" fontId="1" fillId="0" borderId="0" xfId="2" applyAlignment="1">
      <alignment horizontal="right"/>
    </xf>
    <xf numFmtId="165"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6" fontId="10" fillId="0" borderId="0" xfId="2" applyNumberFormat="1" applyFont="1" applyAlignment="1">
      <alignment horizontal="right"/>
    </xf>
    <xf numFmtId="166"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5" fontId="15" fillId="0" borderId="0" xfId="1" applyNumberFormat="1" applyFont="1"/>
    <xf numFmtId="3" fontId="15" fillId="0" borderId="0" xfId="1" applyNumberFormat="1" applyFont="1"/>
    <xf numFmtId="165" fontId="15" fillId="0" borderId="0" xfId="1" applyNumberFormat="1" applyFont="1" applyFill="1"/>
    <xf numFmtId="0" fontId="1" fillId="0" borderId="3" xfId="2" applyBorder="1"/>
    <xf numFmtId="0" fontId="1" fillId="0" borderId="0"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16" fillId="0" borderId="4" xfId="2" applyFont="1" applyBorder="1" applyAlignment="1">
      <alignment horizontal="left" wrapText="1"/>
    </xf>
    <xf numFmtId="0" fontId="16" fillId="0" borderId="0" xfId="2" applyFont="1" applyBorder="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tabSelected="1" zoomScale="130" zoomScaleNormal="130" workbookViewId="0">
      <selection activeCell="I20" sqref="I20"/>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114</v>
      </c>
    </row>
    <row r="3" spans="2:13" x14ac:dyDescent="0.2">
      <c r="B3" s="2" t="s">
        <v>1</v>
      </c>
      <c r="E3" s="3" t="s">
        <v>115</v>
      </c>
      <c r="F3" s="3" t="s">
        <v>28</v>
      </c>
      <c r="H3" s="3"/>
    </row>
    <row r="4" spans="2:13" x14ac:dyDescent="0.2">
      <c r="M4" s="4"/>
    </row>
    <row r="5" spans="2:13" ht="15" x14ac:dyDescent="0.25">
      <c r="B5" s="5" t="s">
        <v>4</v>
      </c>
      <c r="E5" s="6">
        <f>E7-E6</f>
        <v>11911</v>
      </c>
      <c r="F5" s="58">
        <f>F7-F6</f>
        <v>12265</v>
      </c>
      <c r="H5" s="7"/>
      <c r="M5" s="4"/>
    </row>
    <row r="6" spans="2:13" x14ac:dyDescent="0.2">
      <c r="B6" s="2" t="s">
        <v>5</v>
      </c>
      <c r="E6" s="58">
        <f>280+165+145</f>
        <v>590</v>
      </c>
      <c r="F6" s="58">
        <v>88</v>
      </c>
      <c r="H6" s="7"/>
      <c r="M6" s="4"/>
    </row>
    <row r="7" spans="2:13" ht="15" x14ac:dyDescent="0.25">
      <c r="B7" s="5" t="s">
        <v>6</v>
      </c>
      <c r="E7" s="9">
        <v>12501</v>
      </c>
      <c r="F7" s="59">
        <v>12353</v>
      </c>
      <c r="H7" s="7"/>
    </row>
    <row r="8" spans="2:13" ht="15" x14ac:dyDescent="0.25">
      <c r="B8" s="2" t="s">
        <v>7</v>
      </c>
      <c r="E8" s="6">
        <v>-380</v>
      </c>
      <c r="F8" s="6">
        <v>-255</v>
      </c>
      <c r="H8" s="7"/>
    </row>
    <row r="9" spans="2:13" ht="15" x14ac:dyDescent="0.25">
      <c r="B9" s="5" t="s">
        <v>8</v>
      </c>
      <c r="E9" s="6">
        <f>+E7+E8</f>
        <v>12121</v>
      </c>
      <c r="F9" s="58">
        <f>F7+F8</f>
        <v>12098</v>
      </c>
      <c r="H9" s="7"/>
    </row>
    <row r="10" spans="2:13" ht="15" x14ac:dyDescent="0.25">
      <c r="B10" s="2" t="s">
        <v>9</v>
      </c>
      <c r="E10" s="6">
        <v>-6557</v>
      </c>
      <c r="F10" s="58">
        <v>-6422</v>
      </c>
      <c r="H10" s="7"/>
      <c r="M10" s="4"/>
    </row>
    <row r="11" spans="2:13" ht="15" x14ac:dyDescent="0.25">
      <c r="B11" s="2" t="s">
        <v>10</v>
      </c>
      <c r="E11" s="8">
        <v>-2500</v>
      </c>
      <c r="F11" s="60">
        <v>-5</v>
      </c>
      <c r="H11" s="7"/>
      <c r="M11" s="4"/>
    </row>
    <row r="12" spans="2:13" ht="15" x14ac:dyDescent="0.25">
      <c r="B12" s="5" t="s">
        <v>11</v>
      </c>
      <c r="E12" s="6">
        <f>+E11+E10+E9</f>
        <v>3064</v>
      </c>
      <c r="F12" s="58">
        <f>+F9+F10+F11</f>
        <v>5671</v>
      </c>
      <c r="H12" s="7"/>
    </row>
    <row r="13" spans="2:13" ht="15" x14ac:dyDescent="0.25">
      <c r="B13" s="2" t="s">
        <v>12</v>
      </c>
      <c r="E13" s="6">
        <f>E8</f>
        <v>-380</v>
      </c>
      <c r="F13" s="58">
        <f>F8</f>
        <v>-255</v>
      </c>
      <c r="H13" s="7"/>
    </row>
    <row r="14" spans="2:13" ht="15" x14ac:dyDescent="0.25">
      <c r="B14" s="5" t="s">
        <v>13</v>
      </c>
      <c r="E14" s="6">
        <f>E11</f>
        <v>-2500</v>
      </c>
      <c r="F14" s="58">
        <f>F11</f>
        <v>-5</v>
      </c>
      <c r="H14" s="7"/>
      <c r="M14" s="4"/>
    </row>
    <row r="15" spans="2:13" ht="15" x14ac:dyDescent="0.25">
      <c r="B15" s="5" t="s">
        <v>14</v>
      </c>
      <c r="E15" s="6">
        <f>E12-E13-E14</f>
        <v>5944</v>
      </c>
      <c r="F15" s="58">
        <f>F12-F13-F14</f>
        <v>5931</v>
      </c>
      <c r="H15" s="7"/>
    </row>
    <row r="16" spans="2:13" ht="15" x14ac:dyDescent="0.25">
      <c r="B16" s="2" t="s">
        <v>15</v>
      </c>
      <c r="E16" s="6">
        <f>+E6</f>
        <v>590</v>
      </c>
      <c r="F16" s="58">
        <f>+F6</f>
        <v>88</v>
      </c>
      <c r="H16" s="7"/>
    </row>
    <row r="17" spans="1:17" ht="15" x14ac:dyDescent="0.25">
      <c r="B17" s="5" t="s">
        <v>16</v>
      </c>
      <c r="E17" s="6">
        <f>E15-E16</f>
        <v>5354</v>
      </c>
      <c r="F17" s="58">
        <f>F15-F16</f>
        <v>5843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113</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9" customHeight="1" x14ac:dyDescent="0.2">
      <c r="B27" s="71" t="s">
        <v>110</v>
      </c>
      <c r="C27" s="72"/>
      <c r="D27" s="72"/>
      <c r="E27" s="72"/>
      <c r="F27" s="73"/>
      <c r="G27" s="41"/>
      <c r="I27" s="42"/>
      <c r="J27" s="4"/>
      <c r="K27" s="4"/>
      <c r="L27" s="4"/>
    </row>
    <row r="28" spans="1:17" ht="13.5" thickBot="1" x14ac:dyDescent="0.25">
      <c r="B28" s="68" t="s">
        <v>107</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4.7109375" style="2" customWidth="1"/>
    <col min="6" max="6" width="19.140625" style="2" customWidth="1"/>
    <col min="7" max="7" width="18.8554687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57</v>
      </c>
    </row>
    <row r="3" spans="2:13" x14ac:dyDescent="0.2">
      <c r="B3" s="2" t="s">
        <v>1</v>
      </c>
      <c r="E3" s="3" t="s">
        <v>32</v>
      </c>
      <c r="F3" s="3" t="s">
        <v>58</v>
      </c>
      <c r="H3" s="3"/>
    </row>
    <row r="4" spans="2:13" x14ac:dyDescent="0.2">
      <c r="M4" s="4"/>
    </row>
    <row r="5" spans="2:13" ht="15" x14ac:dyDescent="0.25">
      <c r="B5" s="5" t="s">
        <v>4</v>
      </c>
      <c r="E5" s="6">
        <f>E7-E6</f>
        <v>14106</v>
      </c>
      <c r="F5" s="6">
        <f>F7-F6</f>
        <v>12131</v>
      </c>
      <c r="H5" s="7"/>
      <c r="M5" s="4"/>
    </row>
    <row r="6" spans="2:13" ht="15" x14ac:dyDescent="0.25">
      <c r="B6" s="2" t="s">
        <v>5</v>
      </c>
      <c r="E6" s="6">
        <v>0</v>
      </c>
      <c r="F6" s="6">
        <v>46</v>
      </c>
      <c r="H6" s="7"/>
      <c r="M6" s="4"/>
    </row>
    <row r="7" spans="2:13" ht="15" x14ac:dyDescent="0.25">
      <c r="B7" s="5" t="s">
        <v>6</v>
      </c>
      <c r="E7" s="9">
        <v>14106</v>
      </c>
      <c r="F7" s="9">
        <v>12177</v>
      </c>
      <c r="H7" s="7"/>
    </row>
    <row r="8" spans="2:13" ht="15" x14ac:dyDescent="0.25">
      <c r="B8" s="2" t="s">
        <v>7</v>
      </c>
      <c r="E8" s="6">
        <v>-310</v>
      </c>
      <c r="F8" s="6">
        <v>-2</v>
      </c>
      <c r="H8" s="7"/>
    </row>
    <row r="9" spans="2:13" ht="15" x14ac:dyDescent="0.25">
      <c r="B9" s="5" t="s">
        <v>8</v>
      </c>
      <c r="E9" s="6">
        <f>E7+E8</f>
        <v>13796</v>
      </c>
      <c r="F9" s="6">
        <v>12175</v>
      </c>
      <c r="H9" s="7"/>
    </row>
    <row r="10" spans="2:13" ht="15" x14ac:dyDescent="0.25">
      <c r="B10" s="2" t="s">
        <v>9</v>
      </c>
      <c r="E10" s="6">
        <v>-7152</v>
      </c>
      <c r="F10" s="6">
        <v>-5634</v>
      </c>
      <c r="H10" s="7"/>
      <c r="M10" s="4"/>
    </row>
    <row r="11" spans="2:13" ht="15" x14ac:dyDescent="0.25">
      <c r="B11" s="2" t="s">
        <v>10</v>
      </c>
      <c r="E11" s="8">
        <v>-8</v>
      </c>
      <c r="F11" s="8">
        <v>-19</v>
      </c>
      <c r="H11" s="7"/>
      <c r="M11" s="4"/>
    </row>
    <row r="12" spans="2:13" ht="15" x14ac:dyDescent="0.25">
      <c r="B12" s="5" t="s">
        <v>11</v>
      </c>
      <c r="E12" s="6">
        <v>6636</v>
      </c>
      <c r="F12" s="6">
        <v>6523</v>
      </c>
      <c r="H12" s="7"/>
    </row>
    <row r="13" spans="2:13" ht="15" x14ac:dyDescent="0.25">
      <c r="B13" s="2" t="s">
        <v>12</v>
      </c>
      <c r="E13" s="6">
        <f>E8</f>
        <v>-310</v>
      </c>
      <c r="F13" s="6">
        <f>F8</f>
        <v>-2</v>
      </c>
      <c r="H13" s="7"/>
    </row>
    <row r="14" spans="2:13" ht="15" x14ac:dyDescent="0.25">
      <c r="B14" s="5" t="s">
        <v>13</v>
      </c>
      <c r="E14" s="6">
        <f>E11</f>
        <v>-8</v>
      </c>
      <c r="F14" s="6">
        <f>F11</f>
        <v>-19</v>
      </c>
      <c r="H14" s="7"/>
      <c r="M14" s="4"/>
    </row>
    <row r="15" spans="2:13" ht="15" x14ac:dyDescent="0.25">
      <c r="B15" s="5" t="s">
        <v>14</v>
      </c>
      <c r="E15" s="6">
        <f>E12-E13-E14</f>
        <v>6954</v>
      </c>
      <c r="F15" s="6">
        <f>F12-F13-F14</f>
        <v>6544</v>
      </c>
      <c r="H15" s="7"/>
    </row>
    <row r="16" spans="2:13" ht="15" x14ac:dyDescent="0.25">
      <c r="B16" s="2" t="s">
        <v>15</v>
      </c>
      <c r="E16" s="6">
        <v>0</v>
      </c>
      <c r="F16" s="6">
        <f>F6</f>
        <v>46</v>
      </c>
      <c r="H16" s="7"/>
    </row>
    <row r="17" spans="1:17" ht="15" x14ac:dyDescent="0.25">
      <c r="B17" s="5" t="s">
        <v>16</v>
      </c>
      <c r="E17" s="6">
        <f>E15-E16</f>
        <v>6954</v>
      </c>
      <c r="F17" s="6">
        <f>F15-F16</f>
        <v>6498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59</v>
      </c>
      <c r="C22" s="15"/>
      <c r="D22" s="15"/>
      <c r="E22" s="15"/>
      <c r="F22" s="15"/>
      <c r="G22" s="15"/>
      <c r="H22" s="15"/>
      <c r="I22" s="16"/>
      <c r="J22" s="4"/>
      <c r="K22" s="4"/>
      <c r="L22" s="4"/>
    </row>
    <row r="23" spans="1:17" ht="14.25" x14ac:dyDescent="0.2">
      <c r="B23" s="17"/>
      <c r="F23" s="18" t="s">
        <v>60</v>
      </c>
      <c r="H23" s="19" t="s">
        <v>61</v>
      </c>
      <c r="I23" s="20"/>
      <c r="J23" s="4"/>
      <c r="K23" s="4"/>
      <c r="L23" s="4"/>
    </row>
    <row r="24" spans="1:17" x14ac:dyDescent="0.2">
      <c r="B24" s="21" t="s">
        <v>62</v>
      </c>
      <c r="F24" s="22" t="s">
        <v>63</v>
      </c>
      <c r="H24" s="31">
        <v>1.7999999999999999E-2</v>
      </c>
      <c r="I24" s="24"/>
      <c r="J24" s="4"/>
      <c r="K24" s="4"/>
      <c r="L24" s="4"/>
    </row>
    <row r="25" spans="1:17" x14ac:dyDescent="0.2">
      <c r="B25" s="21" t="s">
        <v>64</v>
      </c>
      <c r="F25" s="5" t="s">
        <v>65</v>
      </c>
      <c r="H25" s="31">
        <v>2.5999999999999999E-2</v>
      </c>
      <c r="I25" s="24"/>
      <c r="J25" s="4"/>
      <c r="K25" s="4"/>
      <c r="L25" s="4"/>
    </row>
    <row r="26" spans="1:17" x14ac:dyDescent="0.2">
      <c r="B26" s="44" t="s">
        <v>66</v>
      </c>
      <c r="F26" s="5" t="s">
        <v>48</v>
      </c>
      <c r="H26" s="45">
        <v>9.9000000000000005E-2</v>
      </c>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1" spans="1:17" x14ac:dyDescent="0.2">
      <c r="E31" s="46" t="s">
        <v>21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67</v>
      </c>
    </row>
    <row r="3" spans="2:13" x14ac:dyDescent="0.2">
      <c r="B3" s="2" t="s">
        <v>1</v>
      </c>
      <c r="E3" s="3" t="s">
        <v>37</v>
      </c>
      <c r="F3" s="3" t="s">
        <v>68</v>
      </c>
      <c r="H3" s="3"/>
    </row>
    <row r="4" spans="2:13" x14ac:dyDescent="0.2">
      <c r="M4" s="4"/>
    </row>
    <row r="5" spans="2:13" ht="15" x14ac:dyDescent="0.25">
      <c r="B5" s="5" t="s">
        <v>4</v>
      </c>
      <c r="E5" s="6">
        <f>E7-E6</f>
        <v>11776</v>
      </c>
      <c r="F5" s="6">
        <f>F7-F6</f>
        <v>10125</v>
      </c>
      <c r="H5" s="7"/>
      <c r="M5" s="4"/>
    </row>
    <row r="6" spans="2:13" ht="15" x14ac:dyDescent="0.25">
      <c r="B6" s="2" t="s">
        <v>5</v>
      </c>
      <c r="E6" s="6">
        <v>106</v>
      </c>
      <c r="F6" s="6">
        <v>0</v>
      </c>
      <c r="H6" s="7"/>
      <c r="M6" s="4"/>
    </row>
    <row r="7" spans="2:13" ht="15" x14ac:dyDescent="0.25">
      <c r="B7" s="5" t="s">
        <v>6</v>
      </c>
      <c r="E7" s="9">
        <v>11882</v>
      </c>
      <c r="F7" s="9">
        <v>10125</v>
      </c>
      <c r="H7" s="7"/>
    </row>
    <row r="8" spans="2:13" ht="15" x14ac:dyDescent="0.25">
      <c r="B8" s="2" t="s">
        <v>7</v>
      </c>
      <c r="E8" s="6">
        <v>-212</v>
      </c>
      <c r="F8" s="6">
        <v>-2385</v>
      </c>
      <c r="H8" s="7"/>
    </row>
    <row r="9" spans="2:13" ht="15" x14ac:dyDescent="0.25">
      <c r="B9" s="5" t="s">
        <v>8</v>
      </c>
      <c r="E9" s="6">
        <f>E7+E8</f>
        <v>11670</v>
      </c>
      <c r="F9" s="6">
        <f>F7+F8</f>
        <v>7740</v>
      </c>
      <c r="H9" s="7"/>
    </row>
    <row r="10" spans="2:13" ht="15" x14ac:dyDescent="0.25">
      <c r="B10" s="2" t="s">
        <v>9</v>
      </c>
      <c r="E10" s="6">
        <v>-5491</v>
      </c>
      <c r="F10" s="6">
        <v>-4153</v>
      </c>
      <c r="H10" s="7"/>
      <c r="M10" s="4"/>
    </row>
    <row r="11" spans="2:13" ht="15" x14ac:dyDescent="0.25">
      <c r="B11" s="2" t="s">
        <v>10</v>
      </c>
      <c r="E11" s="8">
        <v>-63</v>
      </c>
      <c r="F11" s="8">
        <v>-36</v>
      </c>
      <c r="H11" s="7"/>
      <c r="M11" s="4"/>
    </row>
    <row r="12" spans="2:13" ht="15" x14ac:dyDescent="0.25">
      <c r="B12" s="5" t="s">
        <v>11</v>
      </c>
      <c r="E12" s="6">
        <v>6116</v>
      </c>
      <c r="F12" s="6">
        <v>3550</v>
      </c>
      <c r="H12" s="7"/>
    </row>
    <row r="13" spans="2:13" ht="15" x14ac:dyDescent="0.25">
      <c r="B13" s="2" t="s">
        <v>12</v>
      </c>
      <c r="E13" s="6">
        <f>E8</f>
        <v>-212</v>
      </c>
      <c r="F13" s="6">
        <f>F8</f>
        <v>-2385</v>
      </c>
      <c r="H13" s="7"/>
    </row>
    <row r="14" spans="2:13" ht="15" x14ac:dyDescent="0.25">
      <c r="B14" s="5" t="s">
        <v>13</v>
      </c>
      <c r="E14" s="6">
        <f>E11</f>
        <v>-63</v>
      </c>
      <c r="F14" s="6">
        <f>F11</f>
        <v>-36</v>
      </c>
      <c r="H14" s="7"/>
      <c r="M14" s="4"/>
    </row>
    <row r="15" spans="2:13" ht="15" x14ac:dyDescent="0.25">
      <c r="B15" s="5" t="s">
        <v>14</v>
      </c>
      <c r="E15" s="6">
        <f>E12-E13-E14</f>
        <v>6391</v>
      </c>
      <c r="F15" s="6">
        <f>F12-F13-F14</f>
        <v>5971</v>
      </c>
      <c r="H15" s="7"/>
    </row>
    <row r="16" spans="2:13" ht="15" x14ac:dyDescent="0.25">
      <c r="B16" s="2" t="s">
        <v>15</v>
      </c>
      <c r="E16" s="6">
        <f>+E6</f>
        <v>106</v>
      </c>
      <c r="F16" s="6">
        <f>F6</f>
        <v>0</v>
      </c>
      <c r="H16" s="7"/>
    </row>
    <row r="17" spans="1:17" ht="15" x14ac:dyDescent="0.25">
      <c r="B17" s="5" t="s">
        <v>16</v>
      </c>
      <c r="E17" s="6">
        <f>E15-E16</f>
        <v>6285</v>
      </c>
      <c r="F17" s="6">
        <f>F15-F16</f>
        <v>5971</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59</v>
      </c>
      <c r="C22" s="15"/>
      <c r="D22" s="15"/>
      <c r="E22" s="15"/>
      <c r="F22" s="15"/>
      <c r="G22" s="21"/>
      <c r="I22" s="4"/>
      <c r="J22" s="4"/>
      <c r="K22" s="4"/>
      <c r="L22" s="4"/>
    </row>
    <row r="23" spans="1:17" ht="14.25" x14ac:dyDescent="0.2">
      <c r="B23" s="17"/>
      <c r="F23" s="18">
        <v>2020</v>
      </c>
      <c r="G23" s="36"/>
      <c r="J23" s="4"/>
      <c r="K23" s="4"/>
      <c r="L23" s="4"/>
    </row>
    <row r="24" spans="1:17" ht="14.25" x14ac:dyDescent="0.2">
      <c r="B24" s="21" t="s">
        <v>62</v>
      </c>
      <c r="F24" s="22" t="s">
        <v>23</v>
      </c>
      <c r="G24" s="37" t="s">
        <v>21</v>
      </c>
      <c r="H24" s="23"/>
      <c r="I24" s="38"/>
      <c r="J24" s="4"/>
      <c r="K24" s="4"/>
      <c r="L24" s="4"/>
    </row>
    <row r="25" spans="1:17" ht="14.25" x14ac:dyDescent="0.2">
      <c r="B25" s="21" t="s">
        <v>69</v>
      </c>
      <c r="F25" s="5" t="s">
        <v>70</v>
      </c>
      <c r="G25" s="39" t="s">
        <v>21</v>
      </c>
      <c r="H25" s="23"/>
      <c r="I25" s="38"/>
      <c r="J25" s="4"/>
      <c r="K25" s="4"/>
      <c r="L25" s="4"/>
    </row>
    <row r="26" spans="1:17" ht="14.25" x14ac:dyDescent="0.2">
      <c r="B26" s="21" t="s">
        <v>24</v>
      </c>
      <c r="F26" s="5" t="s">
        <v>71</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72</v>
      </c>
    </row>
    <row r="3" spans="2:13" x14ac:dyDescent="0.2">
      <c r="B3" s="2" t="s">
        <v>1</v>
      </c>
      <c r="E3" s="3" t="s">
        <v>39</v>
      </c>
      <c r="F3" s="3" t="s">
        <v>73</v>
      </c>
      <c r="H3" s="3"/>
    </row>
    <row r="4" spans="2:13" x14ac:dyDescent="0.2">
      <c r="M4" s="4"/>
    </row>
    <row r="5" spans="2:13" ht="15" x14ac:dyDescent="0.25">
      <c r="B5" s="5" t="s">
        <v>4</v>
      </c>
      <c r="E5" s="6">
        <f>E7-E6</f>
        <v>12069</v>
      </c>
      <c r="F5" s="6">
        <f>F7-F6</f>
        <v>11686</v>
      </c>
      <c r="H5" s="7"/>
      <c r="M5" s="4"/>
    </row>
    <row r="6" spans="2:13" ht="15" x14ac:dyDescent="0.25">
      <c r="B6" s="2" t="s">
        <v>5</v>
      </c>
      <c r="E6" s="6">
        <f>-(110-98-35)</f>
        <v>23</v>
      </c>
      <c r="F6" s="6">
        <v>724</v>
      </c>
      <c r="H6" s="7"/>
      <c r="M6" s="4"/>
    </row>
    <row r="7" spans="2:13" ht="15" x14ac:dyDescent="0.25">
      <c r="B7" s="5" t="s">
        <v>6</v>
      </c>
      <c r="E7" s="9">
        <v>12092</v>
      </c>
      <c r="F7" s="9">
        <v>12410</v>
      </c>
      <c r="H7" s="7"/>
    </row>
    <row r="8" spans="2:13" ht="15" x14ac:dyDescent="0.25">
      <c r="B8" s="2" t="s">
        <v>7</v>
      </c>
      <c r="E8" s="6">
        <v>-138</v>
      </c>
      <c r="F8" s="6">
        <v>-261</v>
      </c>
      <c r="H8" s="7"/>
    </row>
    <row r="9" spans="2:13" ht="15" x14ac:dyDescent="0.25">
      <c r="B9" s="5" t="s">
        <v>8</v>
      </c>
      <c r="E9" s="6">
        <f>E7+E8</f>
        <v>11954</v>
      </c>
      <c r="F9" s="6">
        <f>F7+F8</f>
        <v>12149</v>
      </c>
      <c r="H9" s="7"/>
    </row>
    <row r="10" spans="2:13" ht="15" x14ac:dyDescent="0.25">
      <c r="B10" s="2" t="s">
        <v>9</v>
      </c>
      <c r="E10" s="6">
        <v>-5068</v>
      </c>
      <c r="F10" s="6">
        <v>-5410</v>
      </c>
      <c r="H10" s="7"/>
      <c r="M10" s="4"/>
    </row>
    <row r="11" spans="2:13" ht="15" x14ac:dyDescent="0.25">
      <c r="B11" s="2" t="s">
        <v>10</v>
      </c>
      <c r="E11" s="8">
        <v>19</v>
      </c>
      <c r="F11" s="8">
        <v>-19</v>
      </c>
      <c r="H11" s="7"/>
      <c r="M11" s="4"/>
    </row>
    <row r="12" spans="2:13" ht="15" x14ac:dyDescent="0.25">
      <c r="B12" s="5" t="s">
        <v>11</v>
      </c>
      <c r="E12" s="6">
        <v>6858</v>
      </c>
      <c r="F12" s="6">
        <v>6720</v>
      </c>
      <c r="H12" s="7"/>
    </row>
    <row r="13" spans="2:13" ht="15" x14ac:dyDescent="0.25">
      <c r="B13" s="2" t="s">
        <v>12</v>
      </c>
      <c r="E13" s="6">
        <f>E8</f>
        <v>-138</v>
      </c>
      <c r="F13" s="6">
        <f>F8</f>
        <v>-261</v>
      </c>
      <c r="H13" s="7"/>
    </row>
    <row r="14" spans="2:13" ht="15" x14ac:dyDescent="0.25">
      <c r="B14" s="5" t="s">
        <v>13</v>
      </c>
      <c r="E14" s="6">
        <f>E11</f>
        <v>19</v>
      </c>
      <c r="F14" s="6">
        <f>F11</f>
        <v>-19</v>
      </c>
      <c r="H14" s="7"/>
      <c r="M14" s="4"/>
    </row>
    <row r="15" spans="2:13" ht="15" x14ac:dyDescent="0.25">
      <c r="B15" s="5" t="s">
        <v>14</v>
      </c>
      <c r="E15" s="6">
        <f>E12-E13-E14</f>
        <v>6977</v>
      </c>
      <c r="F15" s="6">
        <f>F12-F13-F14</f>
        <v>7000</v>
      </c>
      <c r="H15" s="7"/>
    </row>
    <row r="16" spans="2:13" ht="15" x14ac:dyDescent="0.25">
      <c r="B16" s="2" t="s">
        <v>15</v>
      </c>
      <c r="E16" s="6">
        <f>+E6</f>
        <v>23</v>
      </c>
      <c r="F16" s="6">
        <f>F6</f>
        <v>724</v>
      </c>
      <c r="H16" s="7"/>
    </row>
    <row r="17" spans="1:17" ht="15" x14ac:dyDescent="0.25">
      <c r="B17" s="5" t="s">
        <v>16</v>
      </c>
      <c r="E17" s="6">
        <f>E15-E16</f>
        <v>6954</v>
      </c>
      <c r="F17" s="6">
        <f>F15-F16</f>
        <v>6276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74</v>
      </c>
      <c r="C22" s="15"/>
      <c r="D22" s="15"/>
      <c r="E22" s="15"/>
      <c r="F22" s="15"/>
      <c r="G22" s="15"/>
      <c r="H22" s="15"/>
      <c r="I22" s="16"/>
      <c r="J22" s="4"/>
      <c r="K22" s="4"/>
      <c r="L22" s="4"/>
    </row>
    <row r="23" spans="1:17" ht="14.25" x14ac:dyDescent="0.2">
      <c r="B23" s="17"/>
      <c r="F23" s="18" t="s">
        <v>75</v>
      </c>
      <c r="G23" s="19" t="s">
        <v>76</v>
      </c>
      <c r="I23" s="20"/>
      <c r="J23" s="4"/>
      <c r="K23" s="4"/>
      <c r="L23" s="4"/>
    </row>
    <row r="24" spans="1:17" ht="14.25" x14ac:dyDescent="0.2">
      <c r="B24" s="21" t="s">
        <v>62</v>
      </c>
      <c r="F24" s="22" t="s">
        <v>77</v>
      </c>
      <c r="G24" s="31">
        <v>-4.0000000000000001E-3</v>
      </c>
      <c r="H24" s="23"/>
      <c r="I24" s="24"/>
      <c r="J24" s="4"/>
      <c r="K24" s="4"/>
      <c r="L24" s="4"/>
    </row>
    <row r="25" spans="1:17" ht="14.25" x14ac:dyDescent="0.2">
      <c r="B25" s="21" t="s">
        <v>69</v>
      </c>
      <c r="F25" s="5" t="s">
        <v>43</v>
      </c>
      <c r="G25" s="34" t="s">
        <v>78</v>
      </c>
      <c r="H25" s="23"/>
      <c r="I25" s="24"/>
      <c r="J25" s="4"/>
      <c r="K25" s="4"/>
      <c r="L25" s="4"/>
    </row>
    <row r="26" spans="1:17" ht="14.25" x14ac:dyDescent="0.2">
      <c r="B26" s="21" t="s">
        <v>79</v>
      </c>
      <c r="F26" s="5" t="s">
        <v>80</v>
      </c>
      <c r="G26" s="32" t="s">
        <v>81</v>
      </c>
      <c r="H26" s="23"/>
      <c r="I26" s="24"/>
      <c r="J26" s="4"/>
      <c r="K26" s="4"/>
      <c r="L26" s="4"/>
    </row>
    <row r="27" spans="1:17" ht="18.75" customHeight="1" x14ac:dyDescent="0.2">
      <c r="B27" s="25" t="s">
        <v>26</v>
      </c>
      <c r="G27" s="26"/>
      <c r="I27" s="27"/>
      <c r="J27" s="4"/>
      <c r="K27" s="4"/>
      <c r="L27" s="4"/>
    </row>
    <row r="28" spans="1:17" ht="13.5" thickBot="1" x14ac:dyDescent="0.25">
      <c r="B28" s="35" t="s">
        <v>82</v>
      </c>
      <c r="C28" s="29"/>
      <c r="D28" s="29"/>
      <c r="E28" s="29"/>
      <c r="F28" s="29"/>
      <c r="G28" s="29"/>
      <c r="H28" s="29"/>
      <c r="I28" s="30"/>
      <c r="J28" s="4"/>
      <c r="K28" s="4"/>
      <c r="L28" s="4"/>
    </row>
    <row r="29" spans="1:17" x14ac:dyDescent="0.2">
      <c r="B29" s="4"/>
    </row>
    <row r="30" spans="1:17" x14ac:dyDescent="0.2">
      <c r="B30" s="5" t="s">
        <v>83</v>
      </c>
    </row>
    <row r="31" spans="1:17" x14ac:dyDescent="0.2">
      <c r="B31" s="33" t="s">
        <v>84</v>
      </c>
    </row>
    <row r="32" spans="1:17" x14ac:dyDescent="0.2">
      <c r="B32" s="33" t="s">
        <v>85</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86</v>
      </c>
    </row>
    <row r="3" spans="2:13" x14ac:dyDescent="0.2">
      <c r="B3" s="2" t="s">
        <v>1</v>
      </c>
      <c r="E3" s="3" t="s">
        <v>52</v>
      </c>
      <c r="F3" s="3" t="s">
        <v>87</v>
      </c>
      <c r="H3" s="3"/>
    </row>
    <row r="4" spans="2:13" x14ac:dyDescent="0.2">
      <c r="M4" s="4"/>
    </row>
    <row r="5" spans="2:13" ht="15" x14ac:dyDescent="0.25">
      <c r="B5" s="5" t="s">
        <v>4</v>
      </c>
      <c r="E5" s="6">
        <f>E7-E6</f>
        <v>11185</v>
      </c>
      <c r="F5" s="6">
        <f>F7-F6</f>
        <v>11337</v>
      </c>
      <c r="H5" s="7"/>
      <c r="M5" s="4"/>
    </row>
    <row r="6" spans="2:13" ht="15" x14ac:dyDescent="0.25">
      <c r="B6" s="2" t="s">
        <v>5</v>
      </c>
      <c r="E6" s="6">
        <f>-(299-130-71)</f>
        <v>-98</v>
      </c>
      <c r="F6" s="6">
        <v>0</v>
      </c>
      <c r="H6" s="7"/>
      <c r="M6" s="4"/>
    </row>
    <row r="7" spans="2:13" ht="15" x14ac:dyDescent="0.25">
      <c r="B7" s="5" t="s">
        <v>6</v>
      </c>
      <c r="E7" s="9">
        <v>11087</v>
      </c>
      <c r="F7" s="9">
        <v>11337</v>
      </c>
      <c r="H7" s="7"/>
    </row>
    <row r="8" spans="2:13" ht="15" x14ac:dyDescent="0.25">
      <c r="B8" s="2" t="s">
        <v>7</v>
      </c>
      <c r="E8" s="6">
        <v>23</v>
      </c>
      <c r="F8" s="6">
        <v>-375</v>
      </c>
      <c r="H8" s="7"/>
    </row>
    <row r="9" spans="2:13" ht="15" x14ac:dyDescent="0.25">
      <c r="B9" s="5" t="s">
        <v>8</v>
      </c>
      <c r="E9" s="6">
        <f>E7+E8</f>
        <v>11110</v>
      </c>
      <c r="F9" s="6">
        <f>F7+F8</f>
        <v>10962</v>
      </c>
      <c r="H9" s="7"/>
    </row>
    <row r="10" spans="2:13" ht="15" x14ac:dyDescent="0.25">
      <c r="B10" s="2" t="s">
        <v>9</v>
      </c>
      <c r="E10" s="6">
        <v>-4628</v>
      </c>
      <c r="F10" s="6">
        <v>-5173</v>
      </c>
      <c r="H10" s="7"/>
      <c r="M10" s="4"/>
    </row>
    <row r="11" spans="2:13" ht="15" x14ac:dyDescent="0.25">
      <c r="B11" s="2" t="s">
        <v>10</v>
      </c>
      <c r="E11" s="8">
        <v>17</v>
      </c>
      <c r="F11" s="8">
        <v>0</v>
      </c>
      <c r="H11" s="7"/>
      <c r="M11" s="4"/>
    </row>
    <row r="12" spans="2:13" ht="15" x14ac:dyDescent="0.25">
      <c r="B12" s="5" t="s">
        <v>11</v>
      </c>
      <c r="E12" s="6">
        <v>6499</v>
      </c>
      <c r="F12" s="6">
        <v>5790</v>
      </c>
      <c r="H12" s="7"/>
    </row>
    <row r="13" spans="2:13" ht="15" x14ac:dyDescent="0.25">
      <c r="B13" s="2" t="s">
        <v>12</v>
      </c>
      <c r="E13" s="6">
        <f>E8</f>
        <v>23</v>
      </c>
      <c r="F13" s="6">
        <f>F8</f>
        <v>-375</v>
      </c>
      <c r="H13" s="7"/>
    </row>
    <row r="14" spans="2:13" ht="15" x14ac:dyDescent="0.25">
      <c r="B14" s="5" t="s">
        <v>13</v>
      </c>
      <c r="E14" s="6">
        <f>E11</f>
        <v>17</v>
      </c>
      <c r="F14" s="6">
        <f>F11</f>
        <v>0</v>
      </c>
      <c r="H14" s="7"/>
      <c r="M14" s="4"/>
    </row>
    <row r="15" spans="2:13" ht="15" x14ac:dyDescent="0.25">
      <c r="B15" s="5" t="s">
        <v>14</v>
      </c>
      <c r="E15" s="6">
        <f>E12-E13-E14</f>
        <v>6459</v>
      </c>
      <c r="F15" s="6">
        <f>F12-F13-F14</f>
        <v>6165</v>
      </c>
      <c r="H15" s="7"/>
    </row>
    <row r="16" spans="2:13" ht="15" x14ac:dyDescent="0.25">
      <c r="B16" s="2" t="s">
        <v>15</v>
      </c>
      <c r="E16" s="6">
        <f>+E6</f>
        <v>-98</v>
      </c>
      <c r="F16" s="6">
        <f>F6</f>
        <v>0</v>
      </c>
      <c r="H16" s="7"/>
    </row>
    <row r="17" spans="1:17" ht="15" x14ac:dyDescent="0.25">
      <c r="B17" s="5" t="s">
        <v>16</v>
      </c>
      <c r="E17" s="6">
        <f>E15-E16</f>
        <v>6557</v>
      </c>
      <c r="F17" s="6">
        <f>F15-F16</f>
        <v>6165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74</v>
      </c>
      <c r="C22" s="15"/>
      <c r="D22" s="15"/>
      <c r="E22" s="15"/>
      <c r="F22" s="15"/>
      <c r="G22" s="15"/>
      <c r="H22" s="15"/>
      <c r="I22" s="16"/>
      <c r="J22" s="4"/>
      <c r="K22" s="4"/>
      <c r="L22" s="4"/>
    </row>
    <row r="23" spans="1:17" ht="14.25" x14ac:dyDescent="0.2">
      <c r="B23" s="17"/>
      <c r="F23" s="18">
        <v>2019</v>
      </c>
      <c r="G23" s="19" t="s">
        <v>88</v>
      </c>
      <c r="I23" s="20"/>
      <c r="J23" s="4"/>
      <c r="K23" s="4"/>
      <c r="L23" s="4"/>
    </row>
    <row r="24" spans="1:17" ht="14.25" x14ac:dyDescent="0.2">
      <c r="B24" s="21" t="s">
        <v>62</v>
      </c>
      <c r="F24" s="22" t="s">
        <v>77</v>
      </c>
      <c r="G24" s="31">
        <v>-4.0000000000000001E-3</v>
      </c>
      <c r="H24" s="23"/>
      <c r="I24" s="24"/>
      <c r="J24" s="4"/>
      <c r="K24" s="4"/>
      <c r="L24" s="4"/>
    </row>
    <row r="25" spans="1:17" ht="14.25" x14ac:dyDescent="0.2">
      <c r="B25" s="21" t="s">
        <v>64</v>
      </c>
      <c r="F25" s="5" t="s">
        <v>43</v>
      </c>
      <c r="G25" s="31">
        <v>-3.6999999999999998E-2</v>
      </c>
      <c r="H25" s="23"/>
      <c r="I25" s="24"/>
      <c r="J25" s="4"/>
      <c r="K25" s="4"/>
      <c r="L25" s="4"/>
    </row>
    <row r="26" spans="1:17" ht="14.25" x14ac:dyDescent="0.2">
      <c r="B26" s="21" t="s">
        <v>79</v>
      </c>
      <c r="F26" s="5" t="s">
        <v>80</v>
      </c>
      <c r="G26" s="32" t="s">
        <v>89</v>
      </c>
      <c r="H26" s="23"/>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0" spans="1:17" x14ac:dyDescent="0.2">
      <c r="B30" s="5" t="s">
        <v>83</v>
      </c>
    </row>
    <row r="31" spans="1:17" x14ac:dyDescent="0.2">
      <c r="B31" s="33" t="s">
        <v>90</v>
      </c>
    </row>
    <row r="32" spans="1:17" x14ac:dyDescent="0.2">
      <c r="B32" s="33" t="s">
        <v>91</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4.7109375" style="2" customWidth="1"/>
    <col min="6" max="6" width="19.1406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92</v>
      </c>
    </row>
    <row r="3" spans="2:13" x14ac:dyDescent="0.2">
      <c r="B3" s="2" t="s">
        <v>1</v>
      </c>
      <c r="E3" s="3" t="s">
        <v>58</v>
      </c>
      <c r="F3" s="3" t="s">
        <v>93</v>
      </c>
      <c r="H3" s="3"/>
    </row>
    <row r="4" spans="2:13" x14ac:dyDescent="0.2">
      <c r="M4" s="4"/>
    </row>
    <row r="5" spans="2:13" ht="15" x14ac:dyDescent="0.25">
      <c r="B5" s="5" t="s">
        <v>4</v>
      </c>
      <c r="E5" s="6">
        <f>E7-E6</f>
        <v>11129</v>
      </c>
      <c r="F5" s="6">
        <f>F7-F6</f>
        <v>11407</v>
      </c>
      <c r="H5" s="7"/>
      <c r="M5" s="4"/>
    </row>
    <row r="6" spans="2:13" ht="15" x14ac:dyDescent="0.25">
      <c r="B6" s="2" t="s">
        <v>5</v>
      </c>
      <c r="E6" s="6">
        <f>46</f>
        <v>46</v>
      </c>
      <c r="F6" s="6">
        <v>-67</v>
      </c>
      <c r="H6" s="7"/>
      <c r="M6" s="4"/>
    </row>
    <row r="7" spans="2:13" ht="15" x14ac:dyDescent="0.25">
      <c r="B7" s="5" t="s">
        <v>6</v>
      </c>
      <c r="E7" s="9">
        <v>11175</v>
      </c>
      <c r="F7" s="9">
        <v>11340</v>
      </c>
      <c r="H7" s="7"/>
    </row>
    <row r="8" spans="2:13" ht="15" x14ac:dyDescent="0.25">
      <c r="B8" s="2" t="s">
        <v>7</v>
      </c>
      <c r="E8" s="6">
        <v>8</v>
      </c>
      <c r="F8" s="6">
        <v>-176</v>
      </c>
      <c r="H8" s="7"/>
    </row>
    <row r="9" spans="2:13" ht="15" x14ac:dyDescent="0.25">
      <c r="B9" s="5" t="s">
        <v>8</v>
      </c>
      <c r="E9" s="6">
        <f>E7+E8</f>
        <v>11183</v>
      </c>
      <c r="F9" s="6">
        <f>F7+F8</f>
        <v>11164</v>
      </c>
      <c r="H9" s="7"/>
    </row>
    <row r="10" spans="2:13" ht="15" x14ac:dyDescent="0.25">
      <c r="B10" s="2" t="s">
        <v>9</v>
      </c>
      <c r="E10" s="6">
        <v>-4507</v>
      </c>
      <c r="F10" s="6">
        <v>-5355</v>
      </c>
      <c r="H10" s="7"/>
      <c r="M10" s="4"/>
    </row>
    <row r="11" spans="2:13" ht="15" x14ac:dyDescent="0.25">
      <c r="B11" s="2" t="s">
        <v>10</v>
      </c>
      <c r="E11" s="8">
        <v>-19</v>
      </c>
      <c r="F11" s="8">
        <v>-1</v>
      </c>
      <c r="H11" s="7"/>
      <c r="M11" s="4"/>
    </row>
    <row r="12" spans="2:13" ht="15" x14ac:dyDescent="0.25">
      <c r="B12" s="5" t="s">
        <v>11</v>
      </c>
      <c r="E12" s="6">
        <v>6657</v>
      </c>
      <c r="F12" s="6">
        <v>5809</v>
      </c>
      <c r="H12" s="7"/>
    </row>
    <row r="13" spans="2:13" ht="15" x14ac:dyDescent="0.25">
      <c r="B13" s="2" t="s">
        <v>12</v>
      </c>
      <c r="E13" s="6">
        <f>E8</f>
        <v>8</v>
      </c>
      <c r="F13" s="6">
        <f>F8</f>
        <v>-176</v>
      </c>
      <c r="H13" s="7"/>
    </row>
    <row r="14" spans="2:13" ht="15" x14ac:dyDescent="0.25">
      <c r="B14" s="5" t="s">
        <v>13</v>
      </c>
      <c r="E14" s="6">
        <f>E11</f>
        <v>-19</v>
      </c>
      <c r="F14" s="6">
        <f>F11</f>
        <v>-1</v>
      </c>
      <c r="H14" s="7"/>
      <c r="M14" s="4"/>
    </row>
    <row r="15" spans="2:13" ht="15" x14ac:dyDescent="0.25">
      <c r="B15" s="5" t="s">
        <v>14</v>
      </c>
      <c r="E15" s="6">
        <f>E12-E13-E14</f>
        <v>6668</v>
      </c>
      <c r="F15" s="6">
        <f>F12-F13-F14</f>
        <v>5986</v>
      </c>
      <c r="H15" s="7"/>
    </row>
    <row r="16" spans="2:13" ht="15" x14ac:dyDescent="0.25">
      <c r="B16" s="2" t="s">
        <v>15</v>
      </c>
      <c r="E16" s="6">
        <f>46</f>
        <v>46</v>
      </c>
      <c r="F16" s="6">
        <f>F6</f>
        <v>-67</v>
      </c>
      <c r="H16" s="7"/>
    </row>
    <row r="17" spans="1:17" ht="15" x14ac:dyDescent="0.25">
      <c r="B17" s="5" t="s">
        <v>16</v>
      </c>
      <c r="E17" s="6">
        <f>E15-E16</f>
        <v>6622</v>
      </c>
      <c r="F17" s="6">
        <f>F15-F16</f>
        <v>6053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94</v>
      </c>
      <c r="C22" s="15"/>
      <c r="D22" s="15"/>
      <c r="E22" s="15"/>
      <c r="F22" s="15"/>
      <c r="G22" s="15"/>
      <c r="H22" s="15"/>
      <c r="I22" s="16"/>
      <c r="J22" s="4"/>
      <c r="K22" s="4"/>
      <c r="L22" s="4"/>
    </row>
    <row r="23" spans="1:17" ht="14.25" x14ac:dyDescent="0.2">
      <c r="B23" s="17"/>
      <c r="F23" s="18">
        <v>2019</v>
      </c>
      <c r="G23" s="19" t="s">
        <v>95</v>
      </c>
      <c r="I23" s="20"/>
      <c r="J23" s="4"/>
      <c r="K23" s="4"/>
      <c r="L23" s="4"/>
    </row>
    <row r="24" spans="1:17" ht="14.25" x14ac:dyDescent="0.2">
      <c r="B24" s="21" t="s">
        <v>62</v>
      </c>
      <c r="F24" s="22" t="s">
        <v>23</v>
      </c>
      <c r="G24" s="31">
        <v>1.4E-2</v>
      </c>
      <c r="H24" s="23" t="s">
        <v>96</v>
      </c>
      <c r="I24" s="24"/>
      <c r="J24" s="4"/>
      <c r="K24" s="4"/>
      <c r="L24" s="4"/>
    </row>
    <row r="25" spans="1:17" ht="14.25" x14ac:dyDescent="0.2">
      <c r="B25" s="21" t="s">
        <v>64</v>
      </c>
      <c r="F25" s="5" t="s">
        <v>97</v>
      </c>
      <c r="G25" s="31">
        <v>1.9E-2</v>
      </c>
      <c r="H25" s="23" t="s">
        <v>96</v>
      </c>
      <c r="I25" s="24"/>
      <c r="J25" s="4"/>
      <c r="K25" s="4"/>
      <c r="L25" s="4"/>
    </row>
    <row r="26" spans="1:17" ht="14.25" x14ac:dyDescent="0.2">
      <c r="B26" s="21" t="s">
        <v>79</v>
      </c>
      <c r="F26" s="5" t="s">
        <v>80</v>
      </c>
      <c r="G26" s="32" t="s">
        <v>98</v>
      </c>
      <c r="H26" s="23" t="s">
        <v>99</v>
      </c>
      <c r="I26" s="24"/>
      <c r="J26" s="4"/>
      <c r="K26" s="4"/>
      <c r="L26" s="4"/>
    </row>
    <row r="27" spans="1:17" ht="18.75" customHeight="1" x14ac:dyDescent="0.2">
      <c r="B27" s="25" t="s">
        <v>26</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31.425781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111</v>
      </c>
    </row>
    <row r="3" spans="2:13" x14ac:dyDescent="0.2">
      <c r="B3" s="2" t="s">
        <v>1</v>
      </c>
      <c r="E3" s="3" t="s">
        <v>112</v>
      </c>
      <c r="F3" s="3" t="s">
        <v>31</v>
      </c>
      <c r="H3" s="3"/>
    </row>
    <row r="4" spans="2:13" x14ac:dyDescent="0.2">
      <c r="M4" s="4"/>
    </row>
    <row r="5" spans="2:13" ht="15" x14ac:dyDescent="0.25">
      <c r="B5" s="5" t="s">
        <v>4</v>
      </c>
      <c r="E5" s="6">
        <f>E7-E6</f>
        <v>11637</v>
      </c>
      <c r="F5" s="6">
        <f>F7-F6</f>
        <v>12209</v>
      </c>
      <c r="H5" s="7"/>
      <c r="M5" s="4"/>
    </row>
    <row r="6" spans="2:13" ht="15" x14ac:dyDescent="0.25">
      <c r="B6" s="2" t="s">
        <v>5</v>
      </c>
      <c r="E6" s="6">
        <v>23</v>
      </c>
      <c r="F6" s="6"/>
      <c r="H6" s="7"/>
      <c r="M6" s="4"/>
    </row>
    <row r="7" spans="2:13" ht="15" x14ac:dyDescent="0.25">
      <c r="B7" s="5" t="s">
        <v>6</v>
      </c>
      <c r="E7" s="9">
        <v>11660</v>
      </c>
      <c r="F7" s="9">
        <v>12209</v>
      </c>
      <c r="H7" s="7"/>
    </row>
    <row r="8" spans="2:13" ht="15" x14ac:dyDescent="0.25">
      <c r="B8" s="2" t="s">
        <v>7</v>
      </c>
      <c r="E8" s="6">
        <v>1551</v>
      </c>
      <c r="F8" s="6">
        <v>-149</v>
      </c>
      <c r="H8" s="7"/>
    </row>
    <row r="9" spans="2:13" ht="15" x14ac:dyDescent="0.25">
      <c r="B9" s="5" t="s">
        <v>8</v>
      </c>
      <c r="E9" s="6">
        <f>+E8+E7</f>
        <v>13211</v>
      </c>
      <c r="F9" s="6">
        <v>12061</v>
      </c>
      <c r="H9" s="7"/>
    </row>
    <row r="10" spans="2:13" ht="15" x14ac:dyDescent="0.25">
      <c r="B10" s="2" t="s">
        <v>9</v>
      </c>
      <c r="E10" s="6">
        <v>-6360</v>
      </c>
      <c r="F10" s="6">
        <v>-6380</v>
      </c>
      <c r="H10" s="7"/>
      <c r="M10" s="4"/>
    </row>
    <row r="11" spans="2:13" ht="15" x14ac:dyDescent="0.25">
      <c r="B11" s="2" t="s">
        <v>10</v>
      </c>
      <c r="E11" s="8">
        <v>0</v>
      </c>
      <c r="F11" s="8">
        <v>0</v>
      </c>
      <c r="H11" s="7"/>
      <c r="M11" s="4"/>
    </row>
    <row r="12" spans="2:13" ht="15" x14ac:dyDescent="0.25">
      <c r="B12" s="5" t="s">
        <v>11</v>
      </c>
      <c r="E12" s="6">
        <v>6852</v>
      </c>
      <c r="F12" s="6">
        <v>5680</v>
      </c>
      <c r="H12" s="7"/>
    </row>
    <row r="13" spans="2:13" ht="15" x14ac:dyDescent="0.25">
      <c r="B13" s="2" t="s">
        <v>12</v>
      </c>
      <c r="E13" s="6">
        <f>E8</f>
        <v>1551</v>
      </c>
      <c r="F13" s="6">
        <f>F8</f>
        <v>-149</v>
      </c>
      <c r="H13" s="7"/>
    </row>
    <row r="14" spans="2:13" ht="15" x14ac:dyDescent="0.25">
      <c r="B14" s="5" t="s">
        <v>13</v>
      </c>
      <c r="E14" s="6">
        <f>E11</f>
        <v>0</v>
      </c>
      <c r="F14" s="6">
        <f>F11</f>
        <v>0</v>
      </c>
      <c r="H14" s="7"/>
      <c r="M14" s="4"/>
    </row>
    <row r="15" spans="2:13" ht="15" x14ac:dyDescent="0.25">
      <c r="B15" s="5" t="s">
        <v>14</v>
      </c>
      <c r="E15" s="6">
        <f>E12-E13-E14</f>
        <v>5301</v>
      </c>
      <c r="F15" s="6">
        <f>F12-F13-F14</f>
        <v>5829</v>
      </c>
      <c r="H15" s="7"/>
    </row>
    <row r="16" spans="2:13" ht="15" x14ac:dyDescent="0.25">
      <c r="B16" s="2" t="s">
        <v>15</v>
      </c>
      <c r="E16" s="6">
        <f>+E6</f>
        <v>23</v>
      </c>
      <c r="F16" s="6">
        <f>F6</f>
        <v>0</v>
      </c>
      <c r="H16" s="7"/>
    </row>
    <row r="17" spans="1:17" ht="15" x14ac:dyDescent="0.25">
      <c r="B17" s="5" t="s">
        <v>16</v>
      </c>
      <c r="E17" s="6">
        <f>E15-E16</f>
        <v>5278</v>
      </c>
      <c r="F17" s="6">
        <f>F15-F16</f>
        <v>5829</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102</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8.25" customHeight="1" x14ac:dyDescent="0.2">
      <c r="B27" s="71" t="s">
        <v>110</v>
      </c>
      <c r="C27" s="72"/>
      <c r="D27" s="72"/>
      <c r="E27" s="72"/>
      <c r="F27" s="73"/>
      <c r="G27" s="41"/>
      <c r="I27" s="42"/>
      <c r="J27" s="4"/>
      <c r="K27" s="4"/>
      <c r="L27" s="4"/>
    </row>
    <row r="28" spans="1:17" ht="13.5" thickBot="1" x14ac:dyDescent="0.25">
      <c r="B28" s="68" t="s">
        <v>107</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B6" sqref="B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31.42578125"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108</v>
      </c>
    </row>
    <row r="3" spans="2:13" x14ac:dyDescent="0.2">
      <c r="B3" s="2" t="s">
        <v>1</v>
      </c>
      <c r="E3" s="3" t="s">
        <v>109</v>
      </c>
      <c r="F3" s="3" t="s">
        <v>36</v>
      </c>
      <c r="H3" s="3"/>
    </row>
    <row r="4" spans="2:13" x14ac:dyDescent="0.2">
      <c r="M4" s="4"/>
    </row>
    <row r="5" spans="2:13" ht="15" x14ac:dyDescent="0.25">
      <c r="B5" s="5" t="s">
        <v>4</v>
      </c>
      <c r="E5" s="6">
        <f>E7-E6</f>
        <v>11698</v>
      </c>
      <c r="F5" s="6">
        <f>F7-F6</f>
        <v>12510</v>
      </c>
      <c r="H5" s="7"/>
      <c r="M5" s="4"/>
    </row>
    <row r="6" spans="2:13" ht="15" x14ac:dyDescent="0.25">
      <c r="B6" s="2" t="s">
        <v>5</v>
      </c>
      <c r="E6" s="6">
        <v>45</v>
      </c>
      <c r="F6" s="6">
        <f>76-37</f>
        <v>39</v>
      </c>
      <c r="H6" s="7"/>
      <c r="M6" s="4"/>
    </row>
    <row r="7" spans="2:13" ht="15" x14ac:dyDescent="0.25">
      <c r="B7" s="5" t="s">
        <v>6</v>
      </c>
      <c r="E7" s="9">
        <v>11743</v>
      </c>
      <c r="F7" s="9">
        <v>12549</v>
      </c>
      <c r="H7" s="7"/>
    </row>
    <row r="8" spans="2:13" ht="15" x14ac:dyDescent="0.25">
      <c r="B8" s="2" t="s">
        <v>7</v>
      </c>
      <c r="E8" s="6">
        <v>-1231</v>
      </c>
      <c r="F8" s="6">
        <v>2818</v>
      </c>
      <c r="H8" s="7"/>
    </row>
    <row r="9" spans="2:13" ht="15" x14ac:dyDescent="0.25">
      <c r="B9" s="5" t="s">
        <v>8</v>
      </c>
      <c r="E9" s="6">
        <v>10512</v>
      </c>
      <c r="F9" s="6">
        <v>15366</v>
      </c>
      <c r="H9" s="7"/>
    </row>
    <row r="10" spans="2:13" ht="15" x14ac:dyDescent="0.25">
      <c r="B10" s="2" t="s">
        <v>9</v>
      </c>
      <c r="E10" s="6">
        <v>-6499</v>
      </c>
      <c r="F10" s="6">
        <v>-6502</v>
      </c>
      <c r="H10" s="7"/>
      <c r="M10" s="4"/>
    </row>
    <row r="11" spans="2:13" ht="15" x14ac:dyDescent="0.25">
      <c r="B11" s="2" t="s">
        <v>10</v>
      </c>
      <c r="E11" s="8">
        <v>1</v>
      </c>
      <c r="F11" s="8">
        <v>-3</v>
      </c>
      <c r="H11" s="7"/>
      <c r="M11" s="4"/>
    </row>
    <row r="12" spans="2:13" ht="15" x14ac:dyDescent="0.25">
      <c r="B12" s="5" t="s">
        <v>11</v>
      </c>
      <c r="E12" s="6">
        <v>4064</v>
      </c>
      <c r="F12" s="6">
        <v>8861</v>
      </c>
      <c r="H12" s="7"/>
    </row>
    <row r="13" spans="2:13" ht="15" x14ac:dyDescent="0.25">
      <c r="B13" s="2" t="s">
        <v>12</v>
      </c>
      <c r="E13" s="6">
        <f>E8</f>
        <v>-1231</v>
      </c>
      <c r="F13" s="6">
        <f>F8</f>
        <v>2818</v>
      </c>
      <c r="H13" s="7"/>
    </row>
    <row r="14" spans="2:13" ht="15" x14ac:dyDescent="0.25">
      <c r="B14" s="5" t="s">
        <v>13</v>
      </c>
      <c r="E14" s="6">
        <f>E11</f>
        <v>1</v>
      </c>
      <c r="F14" s="6">
        <f>F11</f>
        <v>-3</v>
      </c>
      <c r="H14" s="7"/>
      <c r="M14" s="4"/>
    </row>
    <row r="15" spans="2:13" ht="15" x14ac:dyDescent="0.25">
      <c r="B15" s="5" t="s">
        <v>14</v>
      </c>
      <c r="E15" s="6">
        <f>E12-E13-E14</f>
        <v>5294</v>
      </c>
      <c r="F15" s="6">
        <f>F12-F13-F14</f>
        <v>6046</v>
      </c>
      <c r="H15" s="7"/>
    </row>
    <row r="16" spans="2:13" ht="15" x14ac:dyDescent="0.25">
      <c r="B16" s="2" t="s">
        <v>15</v>
      </c>
      <c r="E16" s="6">
        <f>+E6</f>
        <v>45</v>
      </c>
      <c r="F16" s="6">
        <f>F6</f>
        <v>39</v>
      </c>
      <c r="H16" s="7"/>
    </row>
    <row r="17" spans="1:17" ht="15" x14ac:dyDescent="0.25">
      <c r="B17" s="5" t="s">
        <v>16</v>
      </c>
      <c r="E17" s="6">
        <f>E15-E16</f>
        <v>5249</v>
      </c>
      <c r="F17" s="6">
        <f>F15-F16</f>
        <v>6007</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100</v>
      </c>
      <c r="C22" s="15"/>
      <c r="D22" s="15"/>
      <c r="E22" s="15"/>
      <c r="F22" s="61"/>
      <c r="G22" s="21"/>
      <c r="I22" s="4"/>
      <c r="J22" s="4"/>
      <c r="K22" s="4"/>
      <c r="L22" s="4"/>
    </row>
    <row r="23" spans="1:17" ht="14.25" x14ac:dyDescent="0.2">
      <c r="B23" s="17"/>
      <c r="C23" s="62"/>
      <c r="D23" s="62"/>
      <c r="E23" s="62"/>
      <c r="F23" s="63">
        <v>2022</v>
      </c>
      <c r="G23" s="36"/>
      <c r="J23" s="4"/>
      <c r="K23" s="4"/>
      <c r="L23" s="4"/>
    </row>
    <row r="24" spans="1:17" ht="14.25" x14ac:dyDescent="0.2">
      <c r="B24" s="44" t="s">
        <v>106</v>
      </c>
      <c r="C24" s="62"/>
      <c r="D24" s="62"/>
      <c r="E24" s="62"/>
      <c r="F24" s="64" t="s">
        <v>101</v>
      </c>
      <c r="G24" s="37" t="s">
        <v>21</v>
      </c>
      <c r="H24" s="23"/>
      <c r="I24" s="38"/>
      <c r="J24" s="4"/>
      <c r="K24" s="4"/>
      <c r="L24" s="4"/>
    </row>
    <row r="25" spans="1:17" ht="14.25" x14ac:dyDescent="0.2">
      <c r="B25" s="44" t="s">
        <v>104</v>
      </c>
      <c r="C25" s="62"/>
      <c r="D25" s="62"/>
      <c r="E25" s="62"/>
      <c r="F25" s="64" t="s">
        <v>102</v>
      </c>
      <c r="G25" s="39" t="s">
        <v>21</v>
      </c>
      <c r="H25" s="23"/>
      <c r="I25" s="38"/>
      <c r="J25" s="4"/>
      <c r="K25" s="4"/>
      <c r="L25" s="4"/>
    </row>
    <row r="26" spans="1:17" ht="15" thickBot="1" x14ac:dyDescent="0.25">
      <c r="B26" s="65" t="s">
        <v>105</v>
      </c>
      <c r="C26" s="66"/>
      <c r="D26" s="66"/>
      <c r="E26" s="66"/>
      <c r="F26" s="67" t="s">
        <v>103</v>
      </c>
      <c r="G26" s="40" t="s">
        <v>21</v>
      </c>
      <c r="H26" s="23"/>
      <c r="I26" s="38"/>
      <c r="J26" s="4"/>
      <c r="K26" s="4"/>
      <c r="L26" s="4"/>
    </row>
    <row r="27" spans="1:17" ht="38.25" customHeight="1" x14ac:dyDescent="0.2">
      <c r="B27" s="71" t="s">
        <v>110</v>
      </c>
      <c r="C27" s="72"/>
      <c r="D27" s="72"/>
      <c r="E27" s="72"/>
      <c r="F27" s="73"/>
      <c r="G27" s="41"/>
      <c r="I27" s="42"/>
      <c r="J27" s="4"/>
      <c r="K27" s="4"/>
      <c r="L27" s="4"/>
    </row>
    <row r="28" spans="1:17" ht="13.5" thickBot="1" x14ac:dyDescent="0.25">
      <c r="B28" s="68" t="s">
        <v>107</v>
      </c>
      <c r="C28" s="69"/>
      <c r="D28" s="69"/>
      <c r="E28" s="69"/>
      <c r="F28" s="70"/>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0</v>
      </c>
    </row>
    <row r="3" spans="2:13" x14ac:dyDescent="0.2">
      <c r="B3" s="2" t="s">
        <v>1</v>
      </c>
      <c r="E3" s="3" t="s">
        <v>2</v>
      </c>
      <c r="F3" s="3" t="s">
        <v>3</v>
      </c>
      <c r="H3" s="3"/>
    </row>
    <row r="4" spans="2:13" x14ac:dyDescent="0.2">
      <c r="M4" s="4"/>
    </row>
    <row r="5" spans="2:13" ht="15" x14ac:dyDescent="0.25">
      <c r="B5" s="5" t="s">
        <v>4</v>
      </c>
      <c r="E5" s="6">
        <f>E7-E6</f>
        <v>12841</v>
      </c>
      <c r="F5" s="58">
        <f>F7-F6</f>
        <v>13400</v>
      </c>
      <c r="H5" s="7"/>
      <c r="M5" s="4"/>
    </row>
    <row r="6" spans="2:13" x14ac:dyDescent="0.2">
      <c r="B6" s="2" t="s">
        <v>5</v>
      </c>
      <c r="E6" s="58">
        <f>-84+54+45</f>
        <v>15</v>
      </c>
      <c r="F6" s="58">
        <f>143+80</f>
        <v>223</v>
      </c>
      <c r="H6" s="7"/>
      <c r="M6" s="4"/>
    </row>
    <row r="7" spans="2:13" ht="15" x14ac:dyDescent="0.25">
      <c r="B7" s="5" t="s">
        <v>6</v>
      </c>
      <c r="E7" s="9">
        <v>12856</v>
      </c>
      <c r="F7" s="59">
        <v>13623</v>
      </c>
      <c r="H7" s="7"/>
    </row>
    <row r="8" spans="2:13" ht="15" x14ac:dyDescent="0.25">
      <c r="B8" s="2" t="s">
        <v>7</v>
      </c>
      <c r="E8" s="6">
        <v>-153</v>
      </c>
      <c r="F8" s="58">
        <v>757</v>
      </c>
      <c r="H8" s="7"/>
    </row>
    <row r="9" spans="2:13" ht="15" x14ac:dyDescent="0.25">
      <c r="B9" s="5" t="s">
        <v>8</v>
      </c>
      <c r="E9" s="6">
        <f>+E7+E8</f>
        <v>12703</v>
      </c>
      <c r="F9" s="58">
        <f>F7+F8</f>
        <v>14380</v>
      </c>
      <c r="H9" s="7"/>
    </row>
    <row r="10" spans="2:13" ht="15" x14ac:dyDescent="0.25">
      <c r="B10" s="2" t="s">
        <v>9</v>
      </c>
      <c r="E10" s="6">
        <v>-6616.7</v>
      </c>
      <c r="F10" s="58">
        <v>-6447</v>
      </c>
      <c r="H10" s="7"/>
      <c r="M10" s="4"/>
    </row>
    <row r="11" spans="2:13" ht="15" x14ac:dyDescent="0.25">
      <c r="B11" s="2" t="s">
        <v>10</v>
      </c>
      <c r="E11" s="8">
        <v>4.3</v>
      </c>
      <c r="F11" s="60">
        <v>0</v>
      </c>
      <c r="H11" s="7"/>
      <c r="M11" s="4"/>
    </row>
    <row r="12" spans="2:13" ht="15" x14ac:dyDescent="0.25">
      <c r="B12" s="5" t="s">
        <v>11</v>
      </c>
      <c r="E12" s="6">
        <f>+E11+E10+E9</f>
        <v>6090.6</v>
      </c>
      <c r="F12" s="58">
        <f>+F9+F10+F11</f>
        <v>7933</v>
      </c>
      <c r="H12" s="7"/>
    </row>
    <row r="13" spans="2:13" ht="15" x14ac:dyDescent="0.25">
      <c r="B13" s="2" t="s">
        <v>12</v>
      </c>
      <c r="E13" s="6">
        <f>E8</f>
        <v>-153</v>
      </c>
      <c r="F13" s="58">
        <f>F8</f>
        <v>757</v>
      </c>
      <c r="H13" s="7"/>
    </row>
    <row r="14" spans="2:13" ht="15" x14ac:dyDescent="0.25">
      <c r="B14" s="5" t="s">
        <v>13</v>
      </c>
      <c r="E14" s="6">
        <f>E11</f>
        <v>4.3</v>
      </c>
      <c r="F14" s="58">
        <f>F11</f>
        <v>0</v>
      </c>
      <c r="H14" s="7"/>
      <c r="M14" s="4"/>
    </row>
    <row r="15" spans="2:13" ht="15" x14ac:dyDescent="0.25">
      <c r="B15" s="5" t="s">
        <v>14</v>
      </c>
      <c r="E15" s="6">
        <f>E12-E13-E14</f>
        <v>6239.3</v>
      </c>
      <c r="F15" s="58">
        <f>F12-F13-F14</f>
        <v>7176</v>
      </c>
      <c r="H15" s="7"/>
    </row>
    <row r="16" spans="2:13" ht="15" x14ac:dyDescent="0.25">
      <c r="B16" s="2" t="s">
        <v>15</v>
      </c>
      <c r="E16" s="6">
        <f>+E6</f>
        <v>15</v>
      </c>
      <c r="F16" s="58">
        <f>+F6</f>
        <v>223</v>
      </c>
      <c r="H16" s="7"/>
    </row>
    <row r="17" spans="1:17" ht="15" x14ac:dyDescent="0.25">
      <c r="B17" s="5" t="s">
        <v>16</v>
      </c>
      <c r="E17" s="6">
        <f>E15-E16</f>
        <v>6224.3</v>
      </c>
      <c r="F17" s="58">
        <f>F15-F16</f>
        <v>6953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20</v>
      </c>
      <c r="G24" s="37" t="s">
        <v>21</v>
      </c>
      <c r="H24" s="23"/>
      <c r="I24" s="38"/>
      <c r="J24" s="4"/>
      <c r="K24" s="4"/>
      <c r="L24" s="4"/>
    </row>
    <row r="25" spans="1:17" ht="14.25" x14ac:dyDescent="0.2">
      <c r="B25" s="21" t="s">
        <v>22</v>
      </c>
      <c r="F25" s="22" t="s">
        <v>23</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27</v>
      </c>
    </row>
    <row r="3" spans="2:13" x14ac:dyDescent="0.2">
      <c r="B3" s="2" t="s">
        <v>1</v>
      </c>
      <c r="E3" s="3" t="s">
        <v>28</v>
      </c>
      <c r="F3" s="3" t="s">
        <v>29</v>
      </c>
      <c r="H3" s="3"/>
    </row>
    <row r="4" spans="2:13" x14ac:dyDescent="0.2">
      <c r="M4" s="4"/>
    </row>
    <row r="5" spans="2:13" ht="15" x14ac:dyDescent="0.25">
      <c r="B5" s="5" t="s">
        <v>4</v>
      </c>
      <c r="E5" s="6">
        <f>E7-E6</f>
        <v>12241.6</v>
      </c>
      <c r="F5" s="58">
        <f>F7-F6</f>
        <v>13039</v>
      </c>
      <c r="H5" s="7"/>
      <c r="M5" s="4"/>
    </row>
    <row r="6" spans="2:13" x14ac:dyDescent="0.2">
      <c r="B6" s="2" t="s">
        <v>5</v>
      </c>
      <c r="E6" s="58">
        <f>23+88</f>
        <v>111</v>
      </c>
      <c r="F6" s="58">
        <v>136</v>
      </c>
      <c r="H6" s="7"/>
      <c r="M6" s="4"/>
    </row>
    <row r="7" spans="2:13" ht="15" x14ac:dyDescent="0.25">
      <c r="B7" s="5" t="s">
        <v>6</v>
      </c>
      <c r="E7" s="9">
        <v>12352.6</v>
      </c>
      <c r="F7" s="59">
        <v>13175</v>
      </c>
      <c r="H7" s="7"/>
    </row>
    <row r="8" spans="2:13" ht="15" x14ac:dyDescent="0.25">
      <c r="B8" s="2" t="s">
        <v>7</v>
      </c>
      <c r="E8" s="6">
        <v>-254.4</v>
      </c>
      <c r="F8" s="58">
        <v>-1340</v>
      </c>
      <c r="H8" s="7"/>
    </row>
    <row r="9" spans="2:13" ht="15" x14ac:dyDescent="0.25">
      <c r="B9" s="5" t="s">
        <v>8</v>
      </c>
      <c r="E9" s="6">
        <f>+E7+E8</f>
        <v>12098.2</v>
      </c>
      <c r="F9" s="58">
        <f>F7+F8</f>
        <v>11835</v>
      </c>
      <c r="H9" s="7"/>
    </row>
    <row r="10" spans="2:13" ht="15" x14ac:dyDescent="0.25">
      <c r="B10" s="2" t="s">
        <v>9</v>
      </c>
      <c r="E10" s="6">
        <v>-6422</v>
      </c>
      <c r="F10" s="58">
        <v>-6851</v>
      </c>
      <c r="H10" s="7"/>
      <c r="M10" s="4"/>
    </row>
    <row r="11" spans="2:13" ht="15" x14ac:dyDescent="0.25">
      <c r="B11" s="2" t="s">
        <v>10</v>
      </c>
      <c r="E11" s="8">
        <v>-5</v>
      </c>
      <c r="F11" s="60">
        <v>0</v>
      </c>
      <c r="H11" s="7"/>
      <c r="M11" s="4"/>
    </row>
    <row r="12" spans="2:13" ht="15" x14ac:dyDescent="0.25">
      <c r="B12" s="5" t="s">
        <v>11</v>
      </c>
      <c r="E12" s="6">
        <f>+E11+E10+E9</f>
        <v>5671.2000000000007</v>
      </c>
      <c r="F12" s="58">
        <f>+F9+F10+F11</f>
        <v>4984</v>
      </c>
      <c r="H12" s="7"/>
    </row>
    <row r="13" spans="2:13" ht="15" x14ac:dyDescent="0.25">
      <c r="B13" s="2" t="s">
        <v>12</v>
      </c>
      <c r="E13" s="6">
        <f>E8</f>
        <v>-254.4</v>
      </c>
      <c r="F13" s="58">
        <f>F8</f>
        <v>-1340</v>
      </c>
      <c r="H13" s="7"/>
    </row>
    <row r="14" spans="2:13" ht="15" x14ac:dyDescent="0.25">
      <c r="B14" s="5" t="s">
        <v>13</v>
      </c>
      <c r="E14" s="6">
        <f>E11</f>
        <v>-5</v>
      </c>
      <c r="F14" s="58">
        <f>F11</f>
        <v>0</v>
      </c>
      <c r="H14" s="7"/>
      <c r="M14" s="4"/>
    </row>
    <row r="15" spans="2:13" ht="15" x14ac:dyDescent="0.25">
      <c r="B15" s="5" t="s">
        <v>14</v>
      </c>
      <c r="E15" s="6">
        <f>E12-E13-E14</f>
        <v>5930.6</v>
      </c>
      <c r="F15" s="58">
        <f>F12-F13-F14</f>
        <v>6324</v>
      </c>
      <c r="H15" s="7"/>
    </row>
    <row r="16" spans="2:13" ht="15" x14ac:dyDescent="0.25">
      <c r="B16" s="2" t="s">
        <v>15</v>
      </c>
      <c r="E16" s="6">
        <f>+E6</f>
        <v>111</v>
      </c>
      <c r="F16" s="58">
        <f>+F6</f>
        <v>136</v>
      </c>
      <c r="H16" s="7"/>
    </row>
    <row r="17" spans="1:17" ht="15" x14ac:dyDescent="0.25">
      <c r="B17" s="5" t="s">
        <v>16</v>
      </c>
      <c r="E17" s="6">
        <f>E15-E16</f>
        <v>5819.6</v>
      </c>
      <c r="F17" s="58">
        <f>F15-F16</f>
        <v>6188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20</v>
      </c>
      <c r="G24" s="37" t="s">
        <v>21</v>
      </c>
      <c r="H24" s="23"/>
      <c r="I24" s="38"/>
      <c r="J24" s="4"/>
      <c r="K24" s="4"/>
      <c r="L24" s="4"/>
    </row>
    <row r="25" spans="1:17" ht="14.25" x14ac:dyDescent="0.2">
      <c r="B25" s="21" t="s">
        <v>22</v>
      </c>
      <c r="F25" s="22" t="s">
        <v>23</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30</v>
      </c>
    </row>
    <row r="3" spans="2:13" x14ac:dyDescent="0.2">
      <c r="B3" s="2" t="s">
        <v>1</v>
      </c>
      <c r="E3" s="3" t="s">
        <v>31</v>
      </c>
      <c r="F3" s="3" t="s">
        <v>32</v>
      </c>
      <c r="H3" s="3"/>
    </row>
    <row r="4" spans="2:13" x14ac:dyDescent="0.2">
      <c r="M4" s="4"/>
    </row>
    <row r="5" spans="2:13" ht="15" x14ac:dyDescent="0.25">
      <c r="B5" s="5" t="s">
        <v>4</v>
      </c>
      <c r="E5" s="6">
        <f>E7-E6</f>
        <v>13015</v>
      </c>
      <c r="F5" s="6">
        <f>F7-F6</f>
        <v>14106</v>
      </c>
      <c r="H5" s="7"/>
      <c r="M5" s="4"/>
    </row>
    <row r="6" spans="2:13" ht="15" x14ac:dyDescent="0.25">
      <c r="B6" s="2" t="s">
        <v>5</v>
      </c>
      <c r="E6" s="6">
        <v>0</v>
      </c>
      <c r="F6" s="6">
        <v>0</v>
      </c>
      <c r="H6" s="7"/>
      <c r="M6" s="4"/>
    </row>
    <row r="7" spans="2:13" ht="15" x14ac:dyDescent="0.25">
      <c r="B7" s="5" t="s">
        <v>6</v>
      </c>
      <c r="E7" s="9">
        <v>13015</v>
      </c>
      <c r="F7" s="9">
        <v>14106</v>
      </c>
      <c r="H7" s="7"/>
    </row>
    <row r="8" spans="2:13" ht="15" x14ac:dyDescent="0.25">
      <c r="B8" s="2" t="s">
        <v>7</v>
      </c>
      <c r="E8" s="6">
        <v>-152</v>
      </c>
      <c r="F8" s="6">
        <v>-310</v>
      </c>
      <c r="H8" s="7"/>
    </row>
    <row r="9" spans="2:13" ht="15" x14ac:dyDescent="0.25">
      <c r="B9" s="5" t="s">
        <v>8</v>
      </c>
      <c r="E9" s="6">
        <f>+E7+E8</f>
        <v>12863</v>
      </c>
      <c r="F9" s="6">
        <f>F7+F8</f>
        <v>13796</v>
      </c>
      <c r="H9" s="7"/>
    </row>
    <row r="10" spans="2:13" ht="15" x14ac:dyDescent="0.25">
      <c r="B10" s="2" t="s">
        <v>9</v>
      </c>
      <c r="E10" s="6">
        <v>-6974</v>
      </c>
      <c r="F10" s="6">
        <v>-7152</v>
      </c>
      <c r="H10" s="7"/>
      <c r="M10" s="4"/>
    </row>
    <row r="11" spans="2:13" ht="15" x14ac:dyDescent="0.25">
      <c r="B11" s="2" t="s">
        <v>10</v>
      </c>
      <c r="E11" s="8">
        <v>-6521</v>
      </c>
      <c r="F11" s="8">
        <v>-8</v>
      </c>
      <c r="H11" s="7"/>
      <c r="M11" s="4"/>
    </row>
    <row r="12" spans="2:13" ht="15" x14ac:dyDescent="0.25">
      <c r="B12" s="5" t="s">
        <v>11</v>
      </c>
      <c r="E12" s="6">
        <v>-632</v>
      </c>
      <c r="F12" s="6">
        <v>6636</v>
      </c>
      <c r="H12" s="7"/>
    </row>
    <row r="13" spans="2:13" ht="15" x14ac:dyDescent="0.25">
      <c r="B13" s="2" t="s">
        <v>12</v>
      </c>
      <c r="E13" s="6">
        <f>E8</f>
        <v>-152</v>
      </c>
      <c r="F13" s="6">
        <f>F8</f>
        <v>-310</v>
      </c>
      <c r="H13" s="7"/>
    </row>
    <row r="14" spans="2:13" ht="15" x14ac:dyDescent="0.25">
      <c r="B14" s="5" t="s">
        <v>13</v>
      </c>
      <c r="E14" s="6">
        <f>E11</f>
        <v>-6521</v>
      </c>
      <c r="F14" s="6">
        <f>F11</f>
        <v>-8</v>
      </c>
      <c r="H14" s="7"/>
      <c r="M14" s="4"/>
    </row>
    <row r="15" spans="2:13" ht="15" x14ac:dyDescent="0.25">
      <c r="B15" s="5" t="s">
        <v>14</v>
      </c>
      <c r="E15" s="6">
        <f>E12-E13-E14</f>
        <v>6041</v>
      </c>
      <c r="F15" s="6">
        <f>F12-F13-F14</f>
        <v>6954</v>
      </c>
      <c r="H15" s="7"/>
    </row>
    <row r="16" spans="2:13" ht="15" x14ac:dyDescent="0.25">
      <c r="B16" s="2" t="s">
        <v>15</v>
      </c>
      <c r="E16" s="6">
        <f>+E6</f>
        <v>0</v>
      </c>
      <c r="F16" s="6">
        <v>0</v>
      </c>
      <c r="H16" s="7"/>
    </row>
    <row r="17" spans="1:17" ht="15" x14ac:dyDescent="0.25">
      <c r="B17" s="5" t="s">
        <v>16</v>
      </c>
      <c r="E17" s="6">
        <f>E15-E16</f>
        <v>6041</v>
      </c>
      <c r="F17" s="6">
        <f>F15-F16</f>
        <v>6954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33</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34</v>
      </c>
      <c r="G24" s="37" t="s">
        <v>21</v>
      </c>
      <c r="H24" s="23"/>
      <c r="I24" s="38"/>
      <c r="J24" s="4"/>
      <c r="K24" s="4"/>
      <c r="L24" s="4"/>
    </row>
    <row r="25" spans="1:17" ht="14.25" x14ac:dyDescent="0.2">
      <c r="B25" s="21" t="s">
        <v>22</v>
      </c>
      <c r="F25" s="22" t="s">
        <v>34</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4" style="2" customWidth="1"/>
    <col min="7" max="7" width="19.5703125" style="2"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35</v>
      </c>
    </row>
    <row r="3" spans="2:13" x14ac:dyDescent="0.2">
      <c r="B3" s="2" t="s">
        <v>1</v>
      </c>
      <c r="E3" s="3" t="s">
        <v>36</v>
      </c>
      <c r="F3" s="3" t="s">
        <v>37</v>
      </c>
      <c r="H3" s="3"/>
    </row>
    <row r="4" spans="2:13" x14ac:dyDescent="0.2">
      <c r="M4" s="4"/>
    </row>
    <row r="5" spans="2:13" ht="15" x14ac:dyDescent="0.25">
      <c r="B5" s="5" t="s">
        <v>4</v>
      </c>
      <c r="E5" s="6">
        <f>E7-E6</f>
        <v>13389</v>
      </c>
      <c r="F5" s="6">
        <f>F7-F6</f>
        <v>13291</v>
      </c>
      <c r="H5" s="7"/>
      <c r="M5" s="4"/>
    </row>
    <row r="6" spans="2:13" ht="15" x14ac:dyDescent="0.25">
      <c r="B6" s="2" t="s">
        <v>5</v>
      </c>
      <c r="E6" s="6">
        <f>84+76-37</f>
        <v>123</v>
      </c>
      <c r="F6" s="6">
        <f>56+50</f>
        <v>106</v>
      </c>
      <c r="H6" s="7"/>
      <c r="M6" s="4"/>
    </row>
    <row r="7" spans="2:13" ht="15" x14ac:dyDescent="0.25">
      <c r="B7" s="5" t="s">
        <v>6</v>
      </c>
      <c r="E7" s="9">
        <v>13512</v>
      </c>
      <c r="F7" s="9">
        <v>13397</v>
      </c>
      <c r="H7" s="7"/>
    </row>
    <row r="8" spans="2:13" ht="15" x14ac:dyDescent="0.25">
      <c r="B8" s="2" t="s">
        <v>7</v>
      </c>
      <c r="E8" s="6">
        <f>+E9-E7</f>
        <v>2974</v>
      </c>
      <c r="F8" s="6">
        <f>+F9-F7</f>
        <v>-215</v>
      </c>
      <c r="H8" s="7"/>
    </row>
    <row r="9" spans="2:13" ht="15" x14ac:dyDescent="0.25">
      <c r="B9" s="5" t="s">
        <v>8</v>
      </c>
      <c r="E9" s="6">
        <v>16486</v>
      </c>
      <c r="F9" s="6">
        <v>13182</v>
      </c>
      <c r="H9" s="7"/>
    </row>
    <row r="10" spans="2:13" ht="15" x14ac:dyDescent="0.25">
      <c r="B10" s="2" t="s">
        <v>9</v>
      </c>
      <c r="E10" s="6">
        <v>-7190</v>
      </c>
      <c r="F10" s="6">
        <v>-6835</v>
      </c>
      <c r="H10" s="7"/>
      <c r="M10" s="4"/>
    </row>
    <row r="11" spans="2:13" ht="15" x14ac:dyDescent="0.25">
      <c r="B11" s="2" t="s">
        <v>10</v>
      </c>
      <c r="E11" s="8">
        <v>-3</v>
      </c>
      <c r="F11" s="8">
        <v>-63</v>
      </c>
      <c r="H11" s="7"/>
      <c r="M11" s="4"/>
    </row>
    <row r="12" spans="2:13" ht="15" x14ac:dyDescent="0.25">
      <c r="B12" s="5" t="s">
        <v>11</v>
      </c>
      <c r="E12" s="6">
        <v>9292</v>
      </c>
      <c r="F12" s="6">
        <v>6283</v>
      </c>
      <c r="H12" s="7"/>
    </row>
    <row r="13" spans="2:13" ht="15" x14ac:dyDescent="0.25">
      <c r="B13" s="2" t="s">
        <v>12</v>
      </c>
      <c r="E13" s="6">
        <f>E8</f>
        <v>2974</v>
      </c>
      <c r="F13" s="6">
        <f>F8</f>
        <v>-215</v>
      </c>
      <c r="H13" s="7"/>
    </row>
    <row r="14" spans="2:13" ht="15" x14ac:dyDescent="0.25">
      <c r="B14" s="5" t="s">
        <v>13</v>
      </c>
      <c r="E14" s="6">
        <f>E11</f>
        <v>-3</v>
      </c>
      <c r="F14" s="6">
        <f>F11</f>
        <v>-63</v>
      </c>
      <c r="H14" s="7"/>
      <c r="M14" s="4"/>
    </row>
    <row r="15" spans="2:13" ht="15" x14ac:dyDescent="0.25">
      <c r="B15" s="5" t="s">
        <v>14</v>
      </c>
      <c r="E15" s="6">
        <f>E12-E13-E14</f>
        <v>6321</v>
      </c>
      <c r="F15" s="6">
        <f>F12-F13-F14</f>
        <v>6561</v>
      </c>
      <c r="H15" s="7"/>
    </row>
    <row r="16" spans="2:13" ht="15" x14ac:dyDescent="0.25">
      <c r="B16" s="2" t="s">
        <v>15</v>
      </c>
      <c r="E16" s="6">
        <f>+E6</f>
        <v>123</v>
      </c>
      <c r="F16" s="6">
        <f>F6</f>
        <v>106</v>
      </c>
      <c r="H16" s="7"/>
    </row>
    <row r="17" spans="1:17" ht="15" x14ac:dyDescent="0.25">
      <c r="B17" s="5" t="s">
        <v>16</v>
      </c>
      <c r="E17" s="6">
        <f>E15-E16</f>
        <v>6198</v>
      </c>
      <c r="F17" s="6">
        <f>F15-F16</f>
        <v>6455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15"/>
      <c r="G22" s="21"/>
      <c r="I22" s="4"/>
      <c r="J22" s="4"/>
      <c r="K22" s="4"/>
      <c r="L22" s="4"/>
    </row>
    <row r="23" spans="1:17" ht="14.25" x14ac:dyDescent="0.2">
      <c r="B23" s="17"/>
      <c r="F23" s="18">
        <v>2021</v>
      </c>
      <c r="G23" s="36"/>
      <c r="J23" s="4"/>
      <c r="K23" s="4"/>
      <c r="L23" s="4"/>
    </row>
    <row r="24" spans="1:17" ht="14.25" x14ac:dyDescent="0.2">
      <c r="B24" s="21" t="s">
        <v>19</v>
      </c>
      <c r="F24" s="22" t="s">
        <v>34</v>
      </c>
      <c r="G24" s="37" t="s">
        <v>21</v>
      </c>
      <c r="H24" s="23"/>
      <c r="I24" s="38"/>
      <c r="J24" s="4"/>
      <c r="K24" s="4"/>
      <c r="L24" s="4"/>
    </row>
    <row r="25" spans="1:17" ht="14.25" x14ac:dyDescent="0.2">
      <c r="B25" s="21" t="s">
        <v>22</v>
      </c>
      <c r="F25" s="22" t="s">
        <v>34</v>
      </c>
      <c r="G25" s="39" t="s">
        <v>21</v>
      </c>
      <c r="H25" s="23"/>
      <c r="I25" s="38"/>
      <c r="J25" s="4"/>
      <c r="K25" s="4"/>
      <c r="L25" s="4"/>
    </row>
    <row r="26" spans="1:17" ht="14.25" x14ac:dyDescent="0.2">
      <c r="B26" s="21" t="s">
        <v>24</v>
      </c>
      <c r="F26" s="5" t="s">
        <v>25</v>
      </c>
      <c r="G26" s="40" t="s">
        <v>21</v>
      </c>
      <c r="H26" s="23"/>
      <c r="I26" s="38"/>
      <c r="J26" s="4"/>
      <c r="K26" s="4"/>
      <c r="L26" s="4"/>
    </row>
    <row r="27" spans="1:17" ht="18.75" customHeight="1" x14ac:dyDescent="0.2">
      <c r="B27" s="25" t="s">
        <v>26</v>
      </c>
      <c r="G27" s="41"/>
      <c r="I27" s="42"/>
      <c r="J27" s="4"/>
      <c r="K27" s="4"/>
      <c r="L27" s="4"/>
    </row>
    <row r="28" spans="1:17" ht="13.5" thickBot="1" x14ac:dyDescent="0.25">
      <c r="B28" s="35" t="s">
        <v>21</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5.140625" style="2" customWidth="1"/>
    <col min="7" max="7" width="23.5703125" style="47"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38</v>
      </c>
    </row>
    <row r="3" spans="2:13" x14ac:dyDescent="0.2">
      <c r="B3" s="2" t="s">
        <v>1</v>
      </c>
      <c r="E3" s="3" t="s">
        <v>3</v>
      </c>
      <c r="F3" s="3" t="s">
        <v>39</v>
      </c>
      <c r="H3" s="3"/>
    </row>
    <row r="4" spans="2:13" x14ac:dyDescent="0.2">
      <c r="E4" s="55"/>
      <c r="F4" s="55"/>
      <c r="M4" s="4"/>
    </row>
    <row r="5" spans="2:13" x14ac:dyDescent="0.2">
      <c r="B5" s="5" t="s">
        <v>4</v>
      </c>
      <c r="E5" s="58">
        <f>E7-E6</f>
        <v>14347.93</v>
      </c>
      <c r="F5" s="58">
        <f>F7-F6</f>
        <v>13206.09</v>
      </c>
      <c r="H5" s="7"/>
      <c r="M5" s="4"/>
    </row>
    <row r="6" spans="2:13" x14ac:dyDescent="0.2">
      <c r="B6" s="2" t="s">
        <v>5</v>
      </c>
      <c r="E6" s="58">
        <f>143+80</f>
        <v>223</v>
      </c>
      <c r="F6" s="58">
        <f>-110+36</f>
        <v>-74</v>
      </c>
      <c r="H6" s="7"/>
      <c r="M6" s="4"/>
    </row>
    <row r="7" spans="2:13" x14ac:dyDescent="0.2">
      <c r="B7" s="5" t="s">
        <v>6</v>
      </c>
      <c r="E7" s="59">
        <v>14570.93</v>
      </c>
      <c r="F7" s="59">
        <v>13132.09</v>
      </c>
      <c r="H7" s="7"/>
    </row>
    <row r="8" spans="2:13" ht="15" x14ac:dyDescent="0.25">
      <c r="B8" s="2" t="s">
        <v>7</v>
      </c>
      <c r="E8" s="58">
        <v>752.3</v>
      </c>
      <c r="F8" s="58">
        <v>-140.47</v>
      </c>
      <c r="G8" s="48"/>
      <c r="H8" s="7"/>
    </row>
    <row r="9" spans="2:13" x14ac:dyDescent="0.2">
      <c r="B9" s="5" t="s">
        <v>8</v>
      </c>
      <c r="E9" s="58">
        <f>E7+E8</f>
        <v>15323.23</v>
      </c>
      <c r="F9" s="58">
        <f>F7+F8</f>
        <v>12991.62</v>
      </c>
      <c r="H9" s="7"/>
    </row>
    <row r="10" spans="2:13" x14ac:dyDescent="0.2">
      <c r="B10" s="2" t="s">
        <v>9</v>
      </c>
      <c r="E10" s="58">
        <v>-7131.77</v>
      </c>
      <c r="F10" s="58">
        <v>-6290.48</v>
      </c>
      <c r="H10" s="7"/>
      <c r="M10" s="4"/>
    </row>
    <row r="11" spans="2:13" x14ac:dyDescent="0.2">
      <c r="B11" s="2" t="s">
        <v>10</v>
      </c>
      <c r="E11" s="60">
        <v>0</v>
      </c>
      <c r="F11" s="60">
        <v>18.649999999999999</v>
      </c>
      <c r="H11" s="7"/>
      <c r="M11" s="4"/>
    </row>
    <row r="12" spans="2:13" x14ac:dyDescent="0.2">
      <c r="B12" s="5" t="s">
        <v>11</v>
      </c>
      <c r="E12" s="58">
        <f>+E9+E10+E11</f>
        <v>8191.4599999999991</v>
      </c>
      <c r="F12" s="58">
        <f>+F9+F10+F11</f>
        <v>6719.7900000000009</v>
      </c>
      <c r="H12" s="7"/>
    </row>
    <row r="13" spans="2:13" x14ac:dyDescent="0.2">
      <c r="B13" s="2" t="s">
        <v>12</v>
      </c>
      <c r="E13" s="58">
        <f>E8</f>
        <v>752.3</v>
      </c>
      <c r="F13" s="58">
        <f>F8</f>
        <v>-140.47</v>
      </c>
      <c r="H13" s="7"/>
    </row>
    <row r="14" spans="2:13" x14ac:dyDescent="0.2">
      <c r="B14" s="5" t="s">
        <v>13</v>
      </c>
      <c r="E14" s="58">
        <f>E11</f>
        <v>0</v>
      </c>
      <c r="F14" s="58">
        <f>F11</f>
        <v>18.649999999999999</v>
      </c>
      <c r="H14" s="7"/>
      <c r="M14" s="4"/>
    </row>
    <row r="15" spans="2:13" x14ac:dyDescent="0.2">
      <c r="B15" s="5" t="s">
        <v>14</v>
      </c>
      <c r="E15" s="58">
        <f>E12-E13-E14</f>
        <v>7439.1599999999989</v>
      </c>
      <c r="F15" s="58">
        <f>F12-F13-F14</f>
        <v>6841.6100000000015</v>
      </c>
      <c r="H15" s="7"/>
    </row>
    <row r="16" spans="2:13" x14ac:dyDescent="0.2">
      <c r="B16" s="2" t="s">
        <v>15</v>
      </c>
      <c r="E16" s="58">
        <f>+E6</f>
        <v>223</v>
      </c>
      <c r="F16" s="58">
        <f>F6</f>
        <v>-74</v>
      </c>
      <c r="H16" s="7"/>
    </row>
    <row r="17" spans="1:17" x14ac:dyDescent="0.2">
      <c r="B17" s="5" t="s">
        <v>16</v>
      </c>
      <c r="E17" s="58">
        <f>E15-E16</f>
        <v>7216.1599999999989</v>
      </c>
      <c r="F17" s="58">
        <f>F15-F16</f>
        <v>6915.6100000000015</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40</v>
      </c>
      <c r="C22" s="15"/>
      <c r="D22" s="15"/>
      <c r="E22" s="15"/>
      <c r="F22" s="15"/>
      <c r="G22" s="51"/>
      <c r="H22" s="15"/>
      <c r="I22" s="16"/>
      <c r="J22" s="4"/>
      <c r="K22" s="4"/>
      <c r="L22" s="4"/>
    </row>
    <row r="23" spans="1:17" ht="14.25" x14ac:dyDescent="0.2">
      <c r="B23" s="17"/>
      <c r="F23" s="18">
        <v>2020</v>
      </c>
      <c r="G23" s="2"/>
      <c r="H23" s="52" t="s">
        <v>41</v>
      </c>
      <c r="I23" s="20"/>
      <c r="J23" s="4"/>
      <c r="K23" s="4"/>
      <c r="L23" s="4"/>
    </row>
    <row r="24" spans="1:17" x14ac:dyDescent="0.2">
      <c r="B24" s="21" t="s">
        <v>42</v>
      </c>
      <c r="F24" s="22" t="s">
        <v>43</v>
      </c>
      <c r="G24" s="2"/>
      <c r="H24" s="53">
        <v>-1.4E-2</v>
      </c>
      <c r="I24" s="24"/>
      <c r="J24" s="4"/>
      <c r="K24" s="4"/>
      <c r="L24" s="4"/>
    </row>
    <row r="25" spans="1:17" x14ac:dyDescent="0.2">
      <c r="B25" s="21" t="s">
        <v>44</v>
      </c>
      <c r="F25" s="22" t="s">
        <v>45</v>
      </c>
      <c r="G25" s="2"/>
      <c r="H25" s="54" t="s">
        <v>46</v>
      </c>
      <c r="I25" s="24"/>
      <c r="J25" s="4"/>
      <c r="K25" s="4"/>
      <c r="L25" s="4"/>
    </row>
    <row r="26" spans="1:17" x14ac:dyDescent="0.2">
      <c r="B26" s="21" t="s">
        <v>47</v>
      </c>
      <c r="F26" s="5" t="s">
        <v>48</v>
      </c>
      <c r="G26" s="2"/>
      <c r="H26" s="53">
        <v>0.115</v>
      </c>
      <c r="I26" s="24"/>
      <c r="J26" s="4"/>
      <c r="K26" s="4"/>
      <c r="L26" s="4"/>
    </row>
    <row r="27" spans="1:17" ht="18.75" customHeight="1" x14ac:dyDescent="0.2">
      <c r="B27" s="25" t="s">
        <v>49</v>
      </c>
      <c r="G27" s="55"/>
      <c r="I27" s="27"/>
      <c r="J27" s="4"/>
      <c r="K27" s="4"/>
      <c r="L27" s="4"/>
    </row>
    <row r="28" spans="1:17" ht="15.75" customHeight="1" thickBot="1" x14ac:dyDescent="0.25">
      <c r="B28" s="57" t="s">
        <v>50</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40625" defaultRowHeight="12.75" x14ac:dyDescent="0.2"/>
  <cols>
    <col min="1" max="1" width="3.42578125" style="2" customWidth="1"/>
    <col min="2" max="2" width="20.5703125" style="2" customWidth="1"/>
    <col min="3" max="3" width="9.140625" style="2"/>
    <col min="4" max="4" width="11.7109375" style="2" customWidth="1"/>
    <col min="5" max="5" width="18.85546875" style="2" customWidth="1"/>
    <col min="6" max="6" width="25.140625" style="2" customWidth="1"/>
    <col min="7" max="7" width="23.5703125" style="47" customWidth="1"/>
    <col min="8" max="8" width="14.140625" style="2" customWidth="1"/>
    <col min="9" max="9" width="18.285156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51</v>
      </c>
    </row>
    <row r="3" spans="2:13" x14ac:dyDescent="0.2">
      <c r="B3" s="2" t="s">
        <v>1</v>
      </c>
      <c r="E3" s="3" t="s">
        <v>29</v>
      </c>
      <c r="F3" s="3" t="s">
        <v>52</v>
      </c>
      <c r="H3" s="3"/>
    </row>
    <row r="4" spans="2:13" x14ac:dyDescent="0.2">
      <c r="E4" s="55"/>
      <c r="F4" s="55"/>
      <c r="M4" s="4"/>
    </row>
    <row r="5" spans="2:13" x14ac:dyDescent="0.2">
      <c r="B5" s="5" t="s">
        <v>4</v>
      </c>
      <c r="E5" s="58">
        <f>E7-E6</f>
        <v>14195</v>
      </c>
      <c r="F5" s="58">
        <f>F7-F6</f>
        <v>12127</v>
      </c>
      <c r="H5" s="7"/>
      <c r="M5" s="4"/>
    </row>
    <row r="6" spans="2:13" x14ac:dyDescent="0.2">
      <c r="B6" s="2" t="s">
        <v>5</v>
      </c>
      <c r="E6" s="58">
        <v>136</v>
      </c>
      <c r="F6" s="58">
        <v>-98</v>
      </c>
      <c r="H6" s="7"/>
      <c r="M6" s="4"/>
    </row>
    <row r="7" spans="2:13" x14ac:dyDescent="0.2">
      <c r="B7" s="5" t="s">
        <v>6</v>
      </c>
      <c r="E7" s="59">
        <v>14331</v>
      </c>
      <c r="F7" s="59">
        <v>12029</v>
      </c>
      <c r="H7" s="7"/>
    </row>
    <row r="8" spans="2:13" ht="15" x14ac:dyDescent="0.25">
      <c r="B8" s="2" t="s">
        <v>7</v>
      </c>
      <c r="E8" s="58">
        <v>-1371</v>
      </c>
      <c r="F8" s="58">
        <v>-102</v>
      </c>
      <c r="G8" s="48"/>
      <c r="H8" s="7"/>
    </row>
    <row r="9" spans="2:13" x14ac:dyDescent="0.2">
      <c r="B9" s="5" t="s">
        <v>8</v>
      </c>
      <c r="E9" s="58">
        <f>E7+E8</f>
        <v>12960</v>
      </c>
      <c r="F9" s="58">
        <f>F7+F8</f>
        <v>11927</v>
      </c>
      <c r="H9" s="7"/>
    </row>
    <row r="10" spans="2:13" x14ac:dyDescent="0.2">
      <c r="B10" s="2" t="s">
        <v>9</v>
      </c>
      <c r="E10" s="58">
        <v>-7579</v>
      </c>
      <c r="F10" s="58">
        <v>-5767</v>
      </c>
      <c r="H10" s="7"/>
      <c r="M10" s="4"/>
    </row>
    <row r="11" spans="2:13" x14ac:dyDescent="0.2">
      <c r="B11" s="2" t="s">
        <v>10</v>
      </c>
      <c r="E11" s="60">
        <v>0</v>
      </c>
      <c r="F11" s="60">
        <v>17</v>
      </c>
      <c r="H11" s="7"/>
      <c r="M11" s="4"/>
    </row>
    <row r="12" spans="2:13" x14ac:dyDescent="0.2">
      <c r="B12" s="5" t="s">
        <v>11</v>
      </c>
      <c r="E12" s="58">
        <v>5380</v>
      </c>
      <c r="F12" s="58">
        <v>6176</v>
      </c>
      <c r="H12" s="7"/>
    </row>
    <row r="13" spans="2:13" x14ac:dyDescent="0.2">
      <c r="B13" s="2" t="s">
        <v>12</v>
      </c>
      <c r="E13" s="58">
        <f>E8</f>
        <v>-1371</v>
      </c>
      <c r="F13" s="58">
        <f>F8</f>
        <v>-102</v>
      </c>
      <c r="H13" s="7"/>
    </row>
    <row r="14" spans="2:13" x14ac:dyDescent="0.2">
      <c r="B14" s="5" t="s">
        <v>13</v>
      </c>
      <c r="E14" s="58">
        <f>E11</f>
        <v>0</v>
      </c>
      <c r="F14" s="58">
        <f>F11</f>
        <v>17</v>
      </c>
      <c r="H14" s="7"/>
      <c r="M14" s="4"/>
    </row>
    <row r="15" spans="2:13" x14ac:dyDescent="0.2">
      <c r="B15" s="5" t="s">
        <v>14</v>
      </c>
      <c r="E15" s="58">
        <f>E12-E13-E14</f>
        <v>6751</v>
      </c>
      <c r="F15" s="58">
        <f>F12-F13-F14</f>
        <v>6261</v>
      </c>
      <c r="H15" s="7"/>
    </row>
    <row r="16" spans="2:13" x14ac:dyDescent="0.2">
      <c r="B16" s="2" t="s">
        <v>15</v>
      </c>
      <c r="E16" s="58">
        <f>+E6</f>
        <v>136</v>
      </c>
      <c r="F16" s="58">
        <f>F6</f>
        <v>-98</v>
      </c>
      <c r="H16" s="7"/>
    </row>
    <row r="17" spans="1:17" x14ac:dyDescent="0.2">
      <c r="B17" s="5" t="s">
        <v>16</v>
      </c>
      <c r="E17" s="58">
        <f>E15-E16</f>
        <v>6615</v>
      </c>
      <c r="F17" s="58">
        <f>F15-F16</f>
        <v>6359</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40</v>
      </c>
      <c r="C22" s="15"/>
      <c r="D22" s="15"/>
      <c r="E22" s="15"/>
      <c r="F22" s="15"/>
      <c r="G22" s="51"/>
      <c r="H22" s="15"/>
      <c r="I22" s="16"/>
      <c r="J22" s="4"/>
      <c r="K22" s="4"/>
      <c r="L22" s="4"/>
    </row>
    <row r="23" spans="1:17" ht="14.25" x14ac:dyDescent="0.2">
      <c r="B23" s="17"/>
      <c r="F23" s="18">
        <v>2020</v>
      </c>
      <c r="G23" s="2"/>
      <c r="H23" s="52" t="s">
        <v>53</v>
      </c>
      <c r="I23" s="20"/>
      <c r="J23" s="4"/>
      <c r="K23" s="4"/>
      <c r="L23" s="4"/>
    </row>
    <row r="24" spans="1:17" x14ac:dyDescent="0.2">
      <c r="B24" s="21" t="s">
        <v>42</v>
      </c>
      <c r="F24" s="22" t="s">
        <v>54</v>
      </c>
      <c r="G24" s="2"/>
      <c r="H24" s="53">
        <v>-8.9999999999999993E-3</v>
      </c>
      <c r="I24" s="24"/>
      <c r="J24" s="4"/>
      <c r="K24" s="4"/>
      <c r="L24" s="4"/>
    </row>
    <row r="25" spans="1:17" x14ac:dyDescent="0.2">
      <c r="B25" s="21" t="s">
        <v>44</v>
      </c>
      <c r="F25" s="5" t="s">
        <v>55</v>
      </c>
      <c r="G25" s="2"/>
      <c r="H25" s="54" t="s">
        <v>56</v>
      </c>
      <c r="I25" s="24"/>
      <c r="J25" s="4"/>
      <c r="K25" s="4"/>
      <c r="L25" s="4"/>
    </row>
    <row r="26" spans="1:17" x14ac:dyDescent="0.2">
      <c r="B26" s="21" t="s">
        <v>47</v>
      </c>
      <c r="F26" s="5" t="s">
        <v>48</v>
      </c>
      <c r="G26" s="2"/>
      <c r="H26" s="53">
        <v>0.111</v>
      </c>
      <c r="I26" s="24"/>
      <c r="J26" s="4"/>
      <c r="K26" s="4"/>
      <c r="L26" s="4"/>
    </row>
    <row r="27" spans="1:17" ht="18.75" customHeight="1" x14ac:dyDescent="0.2">
      <c r="B27" s="25" t="s">
        <v>49</v>
      </c>
      <c r="G27" s="55"/>
      <c r="I27" s="27"/>
      <c r="J27" s="4"/>
      <c r="K27" s="4"/>
      <c r="L27" s="4"/>
    </row>
    <row r="28" spans="1:17" ht="15.75" customHeight="1" thickBot="1" x14ac:dyDescent="0.25">
      <c r="B28" s="57" t="s">
        <v>50</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5" ma:contentTypeDescription="Create a new document." ma:contentTypeScope="" ma:versionID="bb4a6387556f9b5bf8454d62b9849628">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a4bc715c6902e4ba1855280e0316be55"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2.xml><?xml version="1.0" encoding="utf-8"?>
<ds:datastoreItem xmlns:ds="http://schemas.openxmlformats.org/officeDocument/2006/customXml" ds:itemID="{74561D27-ABA5-4023-9FFA-F50D6A3CA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 ds:uri="baa6ae30-afb9-43ca-979f-40996da77185"/>
    <ds:schemaRef ds:uri="193f3a61-1ccc-4bd5-a505-175ac40a58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Q119 pre IFRS 16'!Print_Area</vt:lpstr>
      <vt:lpstr>'Telenor Q120 incl. Myanmar'!Print_Area</vt:lpstr>
      <vt:lpstr>'Telenor Q121 incl. Myanmar'!Print_Area</vt:lpstr>
      <vt:lpstr>'Telenor Q122'!Print_Area</vt:lpstr>
      <vt:lpstr>'Telenor Q221'!Print_Area</vt:lpstr>
      <vt:lpstr>'Telenor Q222'!Print_Area</vt:lpstr>
      <vt:lpstr>'Telenor Q319 pre IFRS 16'!Print_Area</vt:lpstr>
      <vt:lpstr>'Telenor Q321'!Print_Area</vt:lpstr>
      <vt:lpstr>'Telenor Q419 pre IFRS 16'!Print_Area</vt:lpstr>
      <vt:lpstr>'Telenor Q420 incl. Myanmar'!Print_Area</vt:lpstr>
      <vt:lpstr>'Telenor Q421'!Print_Area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Håkon Hatlevik</cp:lastModifiedBy>
  <cp:revision/>
  <dcterms:created xsi:type="dcterms:W3CDTF">2019-04-26T14:39:22Z</dcterms:created>
  <dcterms:modified xsi:type="dcterms:W3CDTF">2022-07-18T13:13:41Z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SIP_Label_f604d2c9-1577-460e-b668-57374a0216c3_Enabled">
    <vt:lpwstr>true</vt:lpwstr>
  </property>
  <property fmtid="{D5CDD505-2E9C-101B-9397-08002B2CF9AE}" pid="6" name="MSIP_Label_f604d2c9-1577-460e-b668-57374a0216c3_SetDate">
    <vt:lpwstr>2022-02-01T13:09:31Z</vt:lpwstr>
  </property>
  <property fmtid="{D5CDD505-2E9C-101B-9397-08002B2CF9AE}" pid="7" name="MSIP_Label_f604d2c9-1577-460e-b668-57374a0216c3_Method">
    <vt:lpwstr>Standard</vt:lpwstr>
  </property>
  <property fmtid="{D5CDD505-2E9C-101B-9397-08002B2CF9AE}" pid="8" name="MSIP_Label_f604d2c9-1577-460e-b668-57374a0216c3_Name">
    <vt:lpwstr>f604d2c9-1577-460e-b668-57374a0216c3</vt:lpwstr>
  </property>
  <property fmtid="{D5CDD505-2E9C-101B-9397-08002B2CF9AE}" pid="9" name="MSIP_Label_f604d2c9-1577-460e-b668-57374a0216c3_SiteId">
    <vt:lpwstr>1676489c-5c72-46b7-ba63-9ab90c4aad44</vt:lpwstr>
  </property>
  <property fmtid="{D5CDD505-2E9C-101B-9397-08002B2CF9AE}" pid="10" name="MSIP_Label_f604d2c9-1577-460e-b668-57374a0216c3_ActionId">
    <vt:lpwstr>2f677ca3-4510-458d-95f9-ec9d96291c97</vt:lpwstr>
  </property>
  <property fmtid="{D5CDD505-2E9C-101B-9397-08002B2CF9AE}" pid="11" name="MSIP_Label_f604d2c9-1577-460e-b668-57374a0216c3_ContentBits">
    <vt:lpwstr>2</vt:lpwstr>
  </property>
  <property fmtid="{D5CDD505-2E9C-101B-9397-08002B2CF9AE}" pid="12" name="MediaServiceImageTags">
    <vt:lpwstr/>
  </property>
</Properties>
</file>